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9.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0.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2.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3.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4.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5.xml" ContentType="application/vnd.openxmlformats-officedocument.drawing+xml"/>
  <Override PartName="/xl/namedSheetViews/namedSheetView1.xml" ContentType="application/vnd.ms-excel.namedsheetviews+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21.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22.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23.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drawings/drawing24.xml" ContentType="application/vnd.openxmlformats-officedocument.drawing+xml"/>
  <Override PartName="/xl/charts/chart44.xml" ContentType="application/vnd.openxmlformats-officedocument.drawingml.chart+xml"/>
  <Override PartName="/xl/charts/chart45.xml" ContentType="application/vnd.openxmlformats-officedocument.drawingml.chart+xml"/>
  <Override PartName="/xl/drawings/drawing2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drawings/drawing26.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7.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8.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drawings/drawing29.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drawings/drawing30.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drawings/drawing31.xml" ContentType="application/vnd.openxmlformats-officedocument.drawing+xml"/>
  <Override PartName="/xl/charts/chart58.xml" ContentType="application/vnd.openxmlformats-officedocument.drawingml.chart+xml"/>
  <Override PartName="/xl/charts/chart59.xml" ContentType="application/vnd.openxmlformats-officedocument.drawingml.chart+xml"/>
  <Override PartName="/xl/drawings/drawing32.xml" ContentType="application/vnd.openxmlformats-officedocument.drawing+xml"/>
  <Override PartName="/xl/charts/chart60.xml" ContentType="application/vnd.openxmlformats-officedocument.drawingml.chart+xml"/>
  <Override PartName="/xl/charts/chart61.xml" ContentType="application/vnd.openxmlformats-officedocument.drawingml.chart+xml"/>
  <Override PartName="/xl/drawings/drawing33.xml" ContentType="application/vnd.openxmlformats-officedocument.drawing+xml"/>
  <Override PartName="/xl/charts/chart62.xml" ContentType="application/vnd.openxmlformats-officedocument.drawingml.chart+xml"/>
  <Override PartName="/xl/charts/chart63.xml" ContentType="application/vnd.openxmlformats-officedocument.drawingml.chart+xml"/>
  <Override PartName="/xl/drawings/drawing34.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hidePivotFieldList="1"/>
  <xr:revisionPtr revIDLastSave="0" documentId="13_ncr:1_{6D21EA6F-D039-4970-B764-F4150B6BBB65}" xr6:coauthVersionLast="47" xr6:coauthVersionMax="47" xr10:uidLastSave="{00000000-0000-0000-0000-000000000000}"/>
  <workbookProtection workbookAlgorithmName="SHA-512" workbookHashValue="HEkay7ZRCoCs3ymR8+t1K9gMtot5AVwQANyjKyeMX6f24WU2hNVZZrcXZUy8HVirC8oviU71GvyfbMp44x/B6Q==" workbookSaltValue="o4yocW2JpFHdIM9lre1gGw==" workbookSpinCount="100000" lockStructure="1"/>
  <bookViews>
    <workbookView showHorizontalScroll="0" showSheetTabs="0" xWindow="-120" yWindow="-120" windowWidth="29040" windowHeight="15840" tabRatio="849" xr2:uid="{00000000-000D-0000-FFFF-FFFF00000000}"/>
  </bookViews>
  <sheets>
    <sheet name="PLAN DE ACCIÓN 2024" sheetId="18" r:id="rId1"/>
    <sheet name="Resumen" sheetId="37" r:id="rId2"/>
    <sheet name=" R" sheetId="2" r:id="rId3"/>
    <sheet name="OCI" sheetId="7" r:id="rId4"/>
    <sheet name="OCID" sheetId="6" r:id="rId5"/>
    <sheet name="OAP" sheetId="36" r:id="rId6"/>
    <sheet name="OATI" sheetId="5" r:id="rId7"/>
    <sheet name="SG" sheetId="14" r:id="rId8"/>
    <sheet name="URI" sheetId="27" r:id="rId9"/>
    <sheet name="OAJ" sheetId="3" r:id="rId10"/>
    <sheet name="UQR" sheetId="8" r:id="rId11"/>
    <sheet name="UAAM" sheetId="15" r:id="rId12"/>
    <sheet name="VA" sheetId="12" r:id="rId13"/>
    <sheet name="FI" sheetId="29" r:id="rId14"/>
    <sheet name="FCE" sheetId="35" r:id="rId15"/>
    <sheet name="FAMA" sheetId="30" r:id="rId16"/>
    <sheet name="FT" sheetId="31" r:id="rId17"/>
    <sheet name="FA" sheetId="28" r:id="rId18"/>
    <sheet name="FCMN" sheetId="32" r:id="rId19"/>
    <sheet name="FCS" sheetId="33" r:id="rId20"/>
    <sheet name="OI" sheetId="25" r:id="rId21"/>
    <sheet name="OE" sheetId="26" r:id="rId22"/>
    <sheet name="IPAZUD" sheetId="21" r:id="rId23"/>
    <sheet name="ILUD" sheetId="20" r:id="rId24"/>
    <sheet name="OBU" sheetId="34" r:id="rId25"/>
    <sheet name="ORCA" sheetId="17" r:id="rId26"/>
    <sheet name="UB" sheetId="24" r:id="rId27"/>
    <sheet name="UP" sheetId="23" r:id="rId28"/>
    <sheet name="UNESCO" sheetId="19" r:id="rId29"/>
    <sheet name="VAF" sheetId="13" r:id="rId30"/>
    <sheet name="OTH" sheetId="9" r:id="rId31"/>
    <sheet name="OF" sheetId="10" r:id="rId32"/>
    <sheet name="OINF" sheetId="11" r:id="rId33"/>
    <sheet name="OC" sheetId="16" r:id="rId34"/>
  </sheets>
  <definedNames>
    <definedName name="_xlnm._FilterDatabase" localSheetId="1" hidden="1">Resumen!$M$4:$P$37</definedName>
    <definedName name="_xlnm.Print_Area" localSheetId="0">'PLAN DE ACCIÓN 2024'!$A$1:$C$34</definedName>
  </definedNames>
  <calcPr calcId="191028"/>
  <pivotCaches>
    <pivotCache cacheId="0" r:id="rId3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 i="37" l="1"/>
  <c r="P23" i="37" s="1"/>
  <c r="P19" i="37" l="1"/>
  <c r="P29" i="37"/>
  <c r="P32" i="37"/>
  <c r="P5" i="37"/>
  <c r="P30" i="37"/>
  <c r="P33" i="37"/>
  <c r="P16" i="37"/>
  <c r="P6" i="37"/>
  <c r="P28" i="37"/>
  <c r="P21" i="37"/>
  <c r="P35" i="37"/>
  <c r="P13" i="37"/>
  <c r="P9" i="37"/>
  <c r="P7" i="37"/>
  <c r="P8" i="37"/>
  <c r="P10" i="37"/>
  <c r="P31" i="37"/>
  <c r="P11" i="37"/>
  <c r="P15" i="37"/>
  <c r="P20" i="37"/>
  <c r="P18" i="37"/>
  <c r="P24" i="37"/>
  <c r="P22" i="37"/>
  <c r="P27" i="37"/>
  <c r="P25" i="37"/>
  <c r="P36" i="37"/>
  <c r="P17" i="37"/>
  <c r="P14" i="37"/>
  <c r="P12" i="37"/>
  <c r="P26" i="37"/>
  <c r="P34" i="37"/>
  <c r="P37" i="37" l="1"/>
  <c r="O19" i="37"/>
  <c r="O11" i="37"/>
  <c r="O25" i="37"/>
  <c r="O30" i="37"/>
  <c r="O35" i="37"/>
  <c r="O15" i="37"/>
  <c r="O36" i="37"/>
  <c r="O33" i="37"/>
  <c r="O13" i="37"/>
  <c r="O20" i="37"/>
  <c r="O17" i="37"/>
  <c r="O23" i="37"/>
  <c r="O9" i="37"/>
  <c r="O18" i="37"/>
  <c r="O14" i="37"/>
  <c r="O16" i="37"/>
  <c r="O7" i="37"/>
  <c r="O24" i="37"/>
  <c r="O12" i="37"/>
  <c r="O6" i="37"/>
  <c r="O8" i="37"/>
  <c r="O22" i="37"/>
  <c r="O26" i="37"/>
  <c r="O28" i="37"/>
  <c r="O10" i="37"/>
  <c r="O5" i="37"/>
  <c r="O32" i="37"/>
  <c r="O21" i="37"/>
  <c r="O31" i="37"/>
  <c r="O27" i="37"/>
  <c r="O34" i="37"/>
  <c r="O29" i="37"/>
  <c r="N37" i="37"/>
  <c r="O37" i="37" s="1"/>
  <c r="K1" i="31" l="1"/>
  <c r="K1" i="36"/>
  <c r="L92" i="36"/>
  <c r="R92" i="36" s="1"/>
  <c r="S92" i="36" s="1"/>
  <c r="R57" i="36"/>
  <c r="Q57" i="36"/>
  <c r="R56" i="36"/>
  <c r="Q56" i="36"/>
  <c r="R55" i="36"/>
  <c r="Q55" i="36"/>
  <c r="R54" i="36"/>
  <c r="Q54" i="36"/>
  <c r="R53" i="36"/>
  <c r="Q53" i="36"/>
  <c r="R52" i="36"/>
  <c r="Q52" i="36"/>
  <c r="R51" i="36"/>
  <c r="Q51" i="36"/>
  <c r="R50" i="36"/>
  <c r="Q50" i="36"/>
  <c r="R49" i="36"/>
  <c r="Q49" i="36"/>
  <c r="R48" i="36"/>
  <c r="Q48" i="36"/>
  <c r="R47" i="36"/>
  <c r="Q47" i="36"/>
  <c r="R46" i="36"/>
  <c r="Q46" i="36"/>
  <c r="R45" i="36"/>
  <c r="Q45" i="36"/>
  <c r="R44" i="36"/>
  <c r="Q44" i="36"/>
  <c r="R43" i="36"/>
  <c r="Q43" i="36"/>
  <c r="R42" i="36"/>
  <c r="Q42" i="36"/>
  <c r="R41" i="36"/>
  <c r="Q41" i="36"/>
  <c r="R40" i="36"/>
  <c r="Q40" i="36"/>
  <c r="R39" i="36"/>
  <c r="Q39" i="36"/>
  <c r="R38" i="36"/>
  <c r="Q38" i="36"/>
  <c r="R37" i="36"/>
  <c r="Q37" i="36"/>
  <c r="R36" i="36"/>
  <c r="Q36" i="36"/>
  <c r="R35" i="36"/>
  <c r="Q35" i="36"/>
  <c r="R34" i="36"/>
  <c r="Q34" i="36"/>
  <c r="R33" i="36"/>
  <c r="Q33" i="36"/>
  <c r="R32" i="36"/>
  <c r="Q32" i="36"/>
  <c r="R31" i="36"/>
  <c r="Q31" i="36"/>
  <c r="R30" i="36"/>
  <c r="Q30" i="36"/>
  <c r="R29" i="36"/>
  <c r="Q29" i="36"/>
  <c r="R28" i="36"/>
  <c r="Q28" i="36"/>
  <c r="R27" i="36"/>
  <c r="Q27" i="36"/>
  <c r="R26" i="36"/>
  <c r="Q26" i="36"/>
  <c r="R25" i="36"/>
  <c r="Q25" i="36"/>
  <c r="R24" i="36"/>
  <c r="Q24" i="36"/>
  <c r="R23" i="36"/>
  <c r="Q23" i="36"/>
  <c r="R22" i="36"/>
  <c r="Q22" i="36"/>
  <c r="R35" i="2" l="1"/>
  <c r="R36" i="2"/>
  <c r="R37" i="2"/>
  <c r="R38" i="2"/>
  <c r="R39" i="2"/>
  <c r="R40" i="2"/>
  <c r="R41" i="2"/>
  <c r="R42" i="2"/>
  <c r="R43" i="2"/>
  <c r="R44" i="2"/>
  <c r="R45" i="2"/>
  <c r="K1" i="35"/>
  <c r="Q22" i="35"/>
  <c r="R22" i="35"/>
  <c r="Q23" i="35"/>
  <c r="R23" i="35"/>
  <c r="Q24" i="35"/>
  <c r="R24" i="35"/>
  <c r="Q25" i="35"/>
  <c r="R25" i="35"/>
  <c r="Q26" i="35"/>
  <c r="R26" i="35"/>
  <c r="Q27" i="35"/>
  <c r="R27" i="35"/>
  <c r="Q28" i="35"/>
  <c r="R28" i="35"/>
  <c r="Q29" i="35"/>
  <c r="R29" i="35"/>
  <c r="Q30" i="35"/>
  <c r="R30" i="35"/>
  <c r="Q31" i="35"/>
  <c r="R31" i="35"/>
  <c r="Q32" i="35"/>
  <c r="R32" i="35"/>
  <c r="Q33" i="35"/>
  <c r="R33" i="35"/>
  <c r="L52" i="35"/>
  <c r="R52" i="35" s="1"/>
  <c r="S52" i="35" s="1"/>
  <c r="L26" i="17"/>
  <c r="L24" i="17"/>
  <c r="L22" i="17"/>
  <c r="Q22" i="34"/>
  <c r="R22" i="34"/>
  <c r="Q23" i="34"/>
  <c r="R23" i="34"/>
  <c r="Q24" i="34"/>
  <c r="R24" i="34"/>
  <c r="Q25" i="34"/>
  <c r="R25" i="34"/>
  <c r="Q26" i="34"/>
  <c r="R26" i="34"/>
  <c r="Q27" i="34"/>
  <c r="R27" i="34"/>
  <c r="Q28" i="34"/>
  <c r="R28" i="34"/>
  <c r="Q29" i="34"/>
  <c r="R29" i="34"/>
  <c r="Q30" i="34"/>
  <c r="R30" i="34"/>
  <c r="Q31" i="34"/>
  <c r="R31" i="34"/>
  <c r="Q32" i="34"/>
  <c r="R32" i="34"/>
  <c r="Q33" i="34"/>
  <c r="R33" i="34"/>
  <c r="Q34" i="34"/>
  <c r="R34" i="34"/>
  <c r="Q35" i="34"/>
  <c r="R35" i="34"/>
  <c r="Q36" i="34"/>
  <c r="R36" i="34"/>
  <c r="Q37" i="34"/>
  <c r="R37" i="34"/>
  <c r="Q38" i="34"/>
  <c r="R38" i="34"/>
  <c r="Q39" i="34"/>
  <c r="R39" i="34"/>
  <c r="Q40" i="34"/>
  <c r="R40" i="34"/>
  <c r="L54" i="34"/>
  <c r="K1" i="34" s="1"/>
  <c r="R54" i="34"/>
  <c r="S54" i="34" s="1"/>
  <c r="Q22" i="33"/>
  <c r="R22" i="33"/>
  <c r="Q23" i="33"/>
  <c r="R23" i="33"/>
  <c r="Q24" i="33"/>
  <c r="R24" i="33"/>
  <c r="Q25" i="33"/>
  <c r="R25" i="33"/>
  <c r="Q26" i="33"/>
  <c r="R26" i="33"/>
  <c r="Q27" i="33"/>
  <c r="R27" i="33"/>
  <c r="Q28" i="33"/>
  <c r="R28" i="33"/>
  <c r="Q29" i="33"/>
  <c r="R29" i="33"/>
  <c r="Q30" i="33"/>
  <c r="R30" i="33"/>
  <c r="Q31" i="33"/>
  <c r="R31" i="33"/>
  <c r="Q32" i="33"/>
  <c r="R32" i="33"/>
  <c r="Q33" i="33"/>
  <c r="R33" i="33"/>
  <c r="Q34" i="33"/>
  <c r="R34" i="33"/>
  <c r="Q35" i="33"/>
  <c r="R35" i="33"/>
  <c r="Q36" i="33"/>
  <c r="R36" i="33"/>
  <c r="L43" i="33"/>
  <c r="K1" i="33" s="1"/>
  <c r="R43" i="33"/>
  <c r="S43" i="33" s="1"/>
  <c r="Q22" i="32"/>
  <c r="R22" i="32"/>
  <c r="Q23" i="32"/>
  <c r="R23" i="32"/>
  <c r="Q24" i="32"/>
  <c r="R24" i="32"/>
  <c r="Q25" i="32"/>
  <c r="R25" i="32"/>
  <c r="Q26" i="32"/>
  <c r="R26" i="32"/>
  <c r="Q27" i="32"/>
  <c r="R27" i="32"/>
  <c r="Q28" i="32"/>
  <c r="R28" i="32"/>
  <c r="Q29" i="32"/>
  <c r="R29" i="32"/>
  <c r="Q30" i="32"/>
  <c r="R30" i="32"/>
  <c r="Q31" i="32"/>
  <c r="R31" i="32"/>
  <c r="L45" i="32"/>
  <c r="Q22" i="31"/>
  <c r="R22" i="31"/>
  <c r="Q23" i="31"/>
  <c r="R23" i="31"/>
  <c r="Q24" i="31"/>
  <c r="R24" i="31"/>
  <c r="Q25" i="31"/>
  <c r="R25" i="31"/>
  <c r="Q26" i="31"/>
  <c r="R26" i="31"/>
  <c r="Q27" i="31"/>
  <c r="R27" i="31"/>
  <c r="Q28" i="31"/>
  <c r="R28" i="31"/>
  <c r="Q29" i="31"/>
  <c r="R29" i="31"/>
  <c r="Q30" i="31"/>
  <c r="R30" i="31"/>
  <c r="L45" i="31"/>
  <c r="R45" i="31"/>
  <c r="S45" i="31" s="1"/>
  <c r="Q22" i="30"/>
  <c r="R22" i="30"/>
  <c r="Q23" i="30"/>
  <c r="R23" i="30"/>
  <c r="Q24" i="30"/>
  <c r="R24" i="30"/>
  <c r="Q25" i="30"/>
  <c r="R25" i="30"/>
  <c r="Q26" i="30"/>
  <c r="R26" i="30"/>
  <c r="Q27" i="30"/>
  <c r="R27" i="30"/>
  <c r="Q28" i="30"/>
  <c r="R28" i="30"/>
  <c r="Q29" i="30"/>
  <c r="R29" i="30"/>
  <c r="Q30" i="30"/>
  <c r="R30" i="30"/>
  <c r="Q31" i="30"/>
  <c r="R31" i="30"/>
  <c r="Q32" i="30"/>
  <c r="R32" i="30"/>
  <c r="Q33" i="30"/>
  <c r="R33" i="30"/>
  <c r="L51" i="30"/>
  <c r="R51" i="30" s="1"/>
  <c r="S51" i="30" s="1"/>
  <c r="Q22" i="29"/>
  <c r="R22" i="29"/>
  <c r="Q23" i="29"/>
  <c r="R23" i="29"/>
  <c r="Q24" i="29"/>
  <c r="R24" i="29"/>
  <c r="Q25" i="29"/>
  <c r="R25" i="29"/>
  <c r="Q26" i="29"/>
  <c r="R26" i="29"/>
  <c r="Q27" i="29"/>
  <c r="R27" i="29"/>
  <c r="Q28" i="29"/>
  <c r="R28" i="29"/>
  <c r="Q29" i="29"/>
  <c r="R29" i="29"/>
  <c r="Q30" i="29"/>
  <c r="R30" i="29"/>
  <c r="L44" i="29"/>
  <c r="Q22" i="28"/>
  <c r="R22" i="28"/>
  <c r="Q23" i="28"/>
  <c r="R23" i="28"/>
  <c r="Q24" i="28"/>
  <c r="R24" i="28"/>
  <c r="Q25" i="28"/>
  <c r="R25" i="28"/>
  <c r="Q26" i="28"/>
  <c r="R26" i="28"/>
  <c r="Q27" i="28"/>
  <c r="R27" i="28"/>
  <c r="Q28" i="28"/>
  <c r="R28" i="28"/>
  <c r="Q29" i="28"/>
  <c r="R29" i="28"/>
  <c r="Q30" i="28"/>
  <c r="R30" i="28"/>
  <c r="Q31" i="28"/>
  <c r="R31" i="28"/>
  <c r="Q32" i="28"/>
  <c r="R32" i="28"/>
  <c r="Q33" i="28"/>
  <c r="R33" i="28"/>
  <c r="Q34" i="28"/>
  <c r="R34" i="28"/>
  <c r="L49" i="28"/>
  <c r="R49" i="28" s="1"/>
  <c r="S49" i="28" s="1"/>
  <c r="Q22" i="27"/>
  <c r="R22" i="27"/>
  <c r="Q23" i="27"/>
  <c r="R23" i="27"/>
  <c r="Q24" i="27"/>
  <c r="R24" i="27"/>
  <c r="Q25" i="27"/>
  <c r="R25" i="27"/>
  <c r="Q26" i="27"/>
  <c r="R26" i="27"/>
  <c r="Q27" i="27"/>
  <c r="R27" i="27"/>
  <c r="Q28" i="27"/>
  <c r="R28" i="27"/>
  <c r="Q29" i="27"/>
  <c r="R29" i="27"/>
  <c r="Q30" i="27"/>
  <c r="R30" i="27"/>
  <c r="Q31" i="27"/>
  <c r="R31" i="27"/>
  <c r="Q32" i="27"/>
  <c r="R32" i="27"/>
  <c r="Q33" i="27"/>
  <c r="R33" i="27"/>
  <c r="Q34" i="27"/>
  <c r="R34" i="27"/>
  <c r="Q35" i="27"/>
  <c r="R35" i="27"/>
  <c r="Q36" i="27"/>
  <c r="R36" i="27"/>
  <c r="Q37" i="27"/>
  <c r="R37" i="27"/>
  <c r="Q38" i="27"/>
  <c r="R38" i="27"/>
  <c r="L58" i="27"/>
  <c r="Q22" i="26"/>
  <c r="R22" i="26"/>
  <c r="Q23" i="26"/>
  <c r="R23" i="26"/>
  <c r="Q24" i="26"/>
  <c r="R24" i="26"/>
  <c r="Q25" i="26"/>
  <c r="R25" i="26"/>
  <c r="Q26" i="26"/>
  <c r="R26" i="26"/>
  <c r="Q27" i="26"/>
  <c r="R27" i="26"/>
  <c r="Q28" i="26"/>
  <c r="R28" i="26"/>
  <c r="L29" i="26"/>
  <c r="Q22" i="25"/>
  <c r="R22" i="25"/>
  <c r="Q23" i="25"/>
  <c r="R23" i="25"/>
  <c r="Q24" i="25"/>
  <c r="R24" i="25"/>
  <c r="Q25" i="25"/>
  <c r="R25" i="25"/>
  <c r="Q26" i="25"/>
  <c r="R26" i="25"/>
  <c r="Q27" i="25"/>
  <c r="R27" i="25"/>
  <c r="Q28" i="25"/>
  <c r="R28" i="25"/>
  <c r="Q29" i="25"/>
  <c r="R29" i="25"/>
  <c r="Q30" i="25"/>
  <c r="R30" i="25"/>
  <c r="Q31" i="25"/>
  <c r="R31" i="25"/>
  <c r="Q32" i="25"/>
  <c r="R32" i="25"/>
  <c r="Q33" i="25"/>
  <c r="R33" i="25"/>
  <c r="Q34" i="25"/>
  <c r="R34" i="25"/>
  <c r="Q35" i="25"/>
  <c r="R35" i="25"/>
  <c r="Q36" i="25"/>
  <c r="R36" i="25"/>
  <c r="Q37" i="25"/>
  <c r="R37" i="25"/>
  <c r="Q38" i="25"/>
  <c r="R38" i="25"/>
  <c r="Q39" i="25"/>
  <c r="R39" i="25"/>
  <c r="Q40" i="25"/>
  <c r="R40" i="25"/>
  <c r="Q41" i="25"/>
  <c r="R41" i="25"/>
  <c r="L59" i="25"/>
  <c r="R59" i="25" s="1"/>
  <c r="S59" i="25" s="1"/>
  <c r="Q22" i="24"/>
  <c r="R22" i="24"/>
  <c r="Q23" i="24"/>
  <c r="R23" i="24"/>
  <c r="Q24" i="24"/>
  <c r="R24" i="24"/>
  <c r="Q25" i="24"/>
  <c r="R25" i="24"/>
  <c r="Q26" i="24"/>
  <c r="R26" i="24"/>
  <c r="Q27" i="24"/>
  <c r="R27" i="24"/>
  <c r="Q28" i="24"/>
  <c r="R28" i="24"/>
  <c r="L33" i="24"/>
  <c r="Q22" i="23"/>
  <c r="R22" i="23"/>
  <c r="Q23" i="23"/>
  <c r="R23" i="23"/>
  <c r="Q24" i="23"/>
  <c r="R24" i="23"/>
  <c r="Q25" i="23"/>
  <c r="R25" i="23"/>
  <c r="Q26" i="23"/>
  <c r="R26" i="23"/>
  <c r="L27" i="23"/>
  <c r="K1" i="23" s="1"/>
  <c r="Q22" i="21"/>
  <c r="R22" i="21"/>
  <c r="Q23" i="21"/>
  <c r="R23" i="21"/>
  <c r="Q24" i="21"/>
  <c r="R24" i="21"/>
  <c r="Q25" i="21"/>
  <c r="R25" i="21"/>
  <c r="Q26" i="21"/>
  <c r="R26" i="21"/>
  <c r="Q27" i="21"/>
  <c r="R27" i="21"/>
  <c r="Q28" i="21"/>
  <c r="R28" i="21"/>
  <c r="Q29" i="21"/>
  <c r="R29" i="21"/>
  <c r="Q30" i="21"/>
  <c r="R30" i="21"/>
  <c r="Q31" i="21"/>
  <c r="R31" i="21"/>
  <c r="Q32" i="21"/>
  <c r="R32" i="21"/>
  <c r="Q33" i="21"/>
  <c r="R33" i="21"/>
  <c r="L37" i="21"/>
  <c r="K1" i="21" s="1"/>
  <c r="R27" i="23" l="1"/>
  <c r="S27" i="23" s="1"/>
  <c r="R33" i="24"/>
  <c r="S33" i="24" s="1"/>
  <c r="K1" i="24"/>
  <c r="R29" i="26"/>
  <c r="S29" i="26" s="1"/>
  <c r="K1" i="26"/>
  <c r="R58" i="27"/>
  <c r="S58" i="27" s="1"/>
  <c r="K1" i="27"/>
  <c r="R44" i="29"/>
  <c r="S44" i="29" s="1"/>
  <c r="K1" i="29"/>
  <c r="R45" i="32"/>
  <c r="S45" i="32" s="1"/>
  <c r="K1" i="32"/>
  <c r="K1" i="30"/>
  <c r="K1" i="28"/>
  <c r="K1" i="25"/>
  <c r="R37" i="21"/>
  <c r="S37" i="21" s="1"/>
  <c r="Q22" i="20"/>
  <c r="R22" i="20"/>
  <c r="Q23" i="20"/>
  <c r="R23" i="20"/>
  <c r="Q24" i="20"/>
  <c r="R24" i="20"/>
  <c r="Q25" i="20"/>
  <c r="R25" i="20"/>
  <c r="Q26" i="20"/>
  <c r="R26" i="20"/>
  <c r="L35" i="20"/>
  <c r="K1" i="20" s="1"/>
  <c r="R35" i="20"/>
  <c r="S35" i="20" s="1"/>
  <c r="Q22" i="19"/>
  <c r="R22" i="19"/>
  <c r="Q23" i="19"/>
  <c r="R23" i="19"/>
  <c r="Q24" i="19"/>
  <c r="R24" i="19"/>
  <c r="Q25" i="19"/>
  <c r="R25" i="19"/>
  <c r="Q26" i="19"/>
  <c r="R26" i="19"/>
  <c r="Q27" i="19"/>
  <c r="R27" i="19"/>
  <c r="Q28" i="19"/>
  <c r="R28" i="19"/>
  <c r="Q29" i="19"/>
  <c r="R29" i="19"/>
  <c r="L31" i="19"/>
  <c r="Q22" i="17"/>
  <c r="R22" i="17"/>
  <c r="Q23" i="17"/>
  <c r="R23" i="17"/>
  <c r="Q24" i="17"/>
  <c r="R24" i="17"/>
  <c r="Q25" i="17"/>
  <c r="R25" i="17"/>
  <c r="L29" i="17"/>
  <c r="Q22" i="16"/>
  <c r="R22" i="16"/>
  <c r="Q23" i="16"/>
  <c r="R23" i="16"/>
  <c r="Q24" i="16"/>
  <c r="R24" i="16"/>
  <c r="Q25" i="16"/>
  <c r="R25" i="16"/>
  <c r="L29" i="16"/>
  <c r="R29" i="16" s="1"/>
  <c r="S29" i="16" s="1"/>
  <c r="Q22" i="15"/>
  <c r="R22" i="15"/>
  <c r="Q23" i="15"/>
  <c r="R23" i="15"/>
  <c r="Q24" i="15"/>
  <c r="R24" i="15"/>
  <c r="Q25" i="15"/>
  <c r="R25" i="15"/>
  <c r="Q26" i="15"/>
  <c r="R26" i="15"/>
  <c r="L28" i="15"/>
  <c r="R28" i="15" s="1"/>
  <c r="S28" i="15" s="1"/>
  <c r="Q22" i="14"/>
  <c r="R22" i="14"/>
  <c r="Q23" i="14"/>
  <c r="R23" i="14"/>
  <c r="Q24" i="14"/>
  <c r="R24" i="14"/>
  <c r="Q25" i="14"/>
  <c r="R25" i="14"/>
  <c r="Q26" i="14"/>
  <c r="R26" i="14"/>
  <c r="Q27" i="14"/>
  <c r="R27" i="14"/>
  <c r="Q28" i="14"/>
  <c r="R28" i="14"/>
  <c r="Q29" i="14"/>
  <c r="R29" i="14"/>
  <c r="Q30" i="14"/>
  <c r="R30" i="14"/>
  <c r="Q31" i="14"/>
  <c r="R31" i="14"/>
  <c r="Q32" i="14"/>
  <c r="R32" i="14"/>
  <c r="Q33" i="14"/>
  <c r="R33" i="14"/>
  <c r="L39" i="14"/>
  <c r="R39" i="14" s="1"/>
  <c r="S39" i="14" s="1"/>
  <c r="Q22" i="13"/>
  <c r="R22" i="13"/>
  <c r="Q23" i="13"/>
  <c r="R23" i="13"/>
  <c r="Q24" i="13"/>
  <c r="R24" i="13"/>
  <c r="Q25" i="13"/>
  <c r="R25" i="13"/>
  <c r="Q26" i="13"/>
  <c r="R26" i="13"/>
  <c r="Q27" i="13"/>
  <c r="R27" i="13"/>
  <c r="Q28" i="13"/>
  <c r="R28" i="13"/>
  <c r="Q29" i="13"/>
  <c r="R29" i="13"/>
  <c r="Q30" i="13"/>
  <c r="R30" i="13"/>
  <c r="Q31" i="13"/>
  <c r="R31" i="13"/>
  <c r="Q32" i="13"/>
  <c r="R32" i="13"/>
  <c r="Q33" i="13"/>
  <c r="R33" i="13"/>
  <c r="L39" i="13"/>
  <c r="R39" i="13" s="1"/>
  <c r="S39" i="13" s="1"/>
  <c r="Q22" i="12"/>
  <c r="R22" i="12"/>
  <c r="Q23" i="12"/>
  <c r="R23" i="12"/>
  <c r="Q24" i="12"/>
  <c r="R24" i="12"/>
  <c r="Q25" i="12"/>
  <c r="R25" i="12"/>
  <c r="Q26" i="12"/>
  <c r="R26" i="12"/>
  <c r="Q27" i="12"/>
  <c r="R27" i="12"/>
  <c r="Q28" i="12"/>
  <c r="R28" i="12"/>
  <c r="Q29" i="12"/>
  <c r="R29" i="12"/>
  <c r="Q30" i="12"/>
  <c r="R30" i="12"/>
  <c r="Q31" i="12"/>
  <c r="R31" i="12"/>
  <c r="Q32" i="12"/>
  <c r="R32" i="12"/>
  <c r="Q33" i="12"/>
  <c r="R33" i="12"/>
  <c r="Q34" i="12"/>
  <c r="R34" i="12"/>
  <c r="Q35" i="12"/>
  <c r="R35" i="12"/>
  <c r="Q36" i="12"/>
  <c r="R36" i="12"/>
  <c r="Q37" i="12"/>
  <c r="R37" i="12"/>
  <c r="Q38" i="12"/>
  <c r="R38" i="12"/>
  <c r="Q39" i="12"/>
  <c r="R39" i="12"/>
  <c r="Q40" i="12"/>
  <c r="R40" i="12"/>
  <c r="Q41" i="12"/>
  <c r="R41" i="12"/>
  <c r="Q42" i="12"/>
  <c r="R42" i="12"/>
  <c r="Q43" i="12"/>
  <c r="R43" i="12"/>
  <c r="Q44" i="12"/>
  <c r="R44" i="12"/>
  <c r="Q45" i="12"/>
  <c r="R45" i="12"/>
  <c r="Q46" i="12"/>
  <c r="R46" i="12"/>
  <c r="Q47" i="12"/>
  <c r="R47" i="12"/>
  <c r="Q48" i="12"/>
  <c r="R48" i="12"/>
  <c r="Q49" i="12"/>
  <c r="R49" i="12"/>
  <c r="Q50" i="12"/>
  <c r="R50" i="12"/>
  <c r="Q51" i="12"/>
  <c r="R51" i="12"/>
  <c r="Q52" i="12"/>
  <c r="R52" i="12"/>
  <c r="Q53" i="12"/>
  <c r="R53" i="12"/>
  <c r="Q54" i="12"/>
  <c r="R54" i="12"/>
  <c r="Q55" i="12"/>
  <c r="R55" i="12"/>
  <c r="Q56" i="12"/>
  <c r="R56" i="12"/>
  <c r="Q57" i="12"/>
  <c r="R57" i="12"/>
  <c r="Q58" i="12"/>
  <c r="R58" i="12"/>
  <c r="L72" i="12"/>
  <c r="R72" i="12" s="1"/>
  <c r="S72" i="12" s="1"/>
  <c r="Q22" i="11"/>
  <c r="R22" i="11"/>
  <c r="Q23" i="11"/>
  <c r="R23" i="11"/>
  <c r="Q24" i="11"/>
  <c r="R24" i="11"/>
  <c r="Q25" i="11"/>
  <c r="R25" i="11"/>
  <c r="Q26" i="11"/>
  <c r="R26" i="11"/>
  <c r="Q27" i="11"/>
  <c r="R27" i="11"/>
  <c r="Q28" i="11"/>
  <c r="R28" i="11"/>
  <c r="Q29" i="11"/>
  <c r="R29" i="11"/>
  <c r="L40" i="11"/>
  <c r="R40" i="11" s="1"/>
  <c r="S40" i="11" s="1"/>
  <c r="Q22" i="10"/>
  <c r="R22" i="10"/>
  <c r="Q23" i="10"/>
  <c r="R23" i="10"/>
  <c r="Q24" i="10"/>
  <c r="R24" i="10"/>
  <c r="Q25" i="10"/>
  <c r="R25" i="10"/>
  <c r="Q26" i="10"/>
  <c r="R26" i="10"/>
  <c r="Q27" i="10"/>
  <c r="R27" i="10"/>
  <c r="Q28" i="10"/>
  <c r="R28" i="10"/>
  <c r="Q29" i="10"/>
  <c r="R29" i="10"/>
  <c r="Q30" i="10"/>
  <c r="R30" i="10"/>
  <c r="Q31" i="10"/>
  <c r="R31" i="10"/>
  <c r="Q32" i="10"/>
  <c r="R32" i="10"/>
  <c r="Q33" i="10"/>
  <c r="R33" i="10"/>
  <c r="Q34" i="10"/>
  <c r="R34" i="10"/>
  <c r="Q35" i="10"/>
  <c r="R35" i="10"/>
  <c r="Q36" i="10"/>
  <c r="R36" i="10"/>
  <c r="Q37" i="10"/>
  <c r="R37" i="10"/>
  <c r="Q38" i="10"/>
  <c r="R38" i="10"/>
  <c r="Q39" i="10"/>
  <c r="R39" i="10"/>
  <c r="Q40" i="10"/>
  <c r="R40" i="10"/>
  <c r="Q41" i="10"/>
  <c r="R41" i="10"/>
  <c r="Q42" i="10"/>
  <c r="R42" i="10"/>
  <c r="Q43" i="10"/>
  <c r="R43" i="10"/>
  <c r="Q44" i="10"/>
  <c r="R44" i="10"/>
  <c r="Q45" i="10"/>
  <c r="R45" i="10"/>
  <c r="Q46" i="10"/>
  <c r="R46" i="10"/>
  <c r="Q47" i="10"/>
  <c r="R47" i="10"/>
  <c r="Q48" i="10"/>
  <c r="R48" i="10"/>
  <c r="Q49" i="10"/>
  <c r="R49" i="10"/>
  <c r="Q50" i="10"/>
  <c r="R50" i="10"/>
  <c r="Q51" i="10"/>
  <c r="R51" i="10"/>
  <c r="L59" i="10"/>
  <c r="R59" i="10" s="1"/>
  <c r="S59" i="10" s="1"/>
  <c r="Q22" i="9"/>
  <c r="R22" i="9"/>
  <c r="Q23" i="9"/>
  <c r="R23" i="9"/>
  <c r="Q24" i="9"/>
  <c r="R24" i="9"/>
  <c r="Q25" i="9"/>
  <c r="R25" i="9"/>
  <c r="Q26" i="9"/>
  <c r="R26" i="9"/>
  <c r="Q27" i="9"/>
  <c r="R27" i="9"/>
  <c r="Q28" i="9"/>
  <c r="R28" i="9"/>
  <c r="Q29" i="9"/>
  <c r="R29" i="9"/>
  <c r="Q30" i="9"/>
  <c r="R30" i="9"/>
  <c r="Q31" i="9"/>
  <c r="R31" i="9"/>
  <c r="Q32" i="9"/>
  <c r="R32" i="9"/>
  <c r="Q33" i="9"/>
  <c r="R33" i="9"/>
  <c r="Q34" i="9"/>
  <c r="R34" i="9"/>
  <c r="Q35" i="9"/>
  <c r="R35" i="9"/>
  <c r="Q36" i="9"/>
  <c r="R36" i="9"/>
  <c r="Q37" i="9"/>
  <c r="R37" i="9"/>
  <c r="Q38" i="9"/>
  <c r="R38" i="9"/>
  <c r="Q39" i="9"/>
  <c r="R39" i="9"/>
  <c r="Q40" i="9"/>
  <c r="R40" i="9"/>
  <c r="Q41" i="9"/>
  <c r="R41" i="9"/>
  <c r="Q42" i="9"/>
  <c r="R42" i="9"/>
  <c r="Q43" i="9"/>
  <c r="R43" i="9"/>
  <c r="Q44" i="9"/>
  <c r="R44" i="9"/>
  <c r="Q45" i="9"/>
  <c r="R45" i="9"/>
  <c r="Q46" i="9"/>
  <c r="R46" i="9"/>
  <c r="Q47" i="9"/>
  <c r="R47" i="9"/>
  <c r="Q48" i="9"/>
  <c r="R48" i="9"/>
  <c r="Q49" i="9"/>
  <c r="R49" i="9"/>
  <c r="Q50" i="9"/>
  <c r="R50" i="9"/>
  <c r="Q51" i="9"/>
  <c r="R51" i="9"/>
  <c r="Q52" i="9"/>
  <c r="R52" i="9"/>
  <c r="L88" i="9"/>
  <c r="R88" i="9" s="1"/>
  <c r="S88" i="9" s="1"/>
  <c r="Q22" i="8"/>
  <c r="R22" i="8"/>
  <c r="Q23" i="8"/>
  <c r="R23" i="8"/>
  <c r="Q24" i="8"/>
  <c r="R24" i="8"/>
  <c r="Q25" i="8"/>
  <c r="R25" i="8"/>
  <c r="Q26" i="8"/>
  <c r="R26" i="8"/>
  <c r="Q27" i="8"/>
  <c r="R27" i="8"/>
  <c r="Q28" i="8"/>
  <c r="R28" i="8"/>
  <c r="Q29" i="8"/>
  <c r="R29" i="8"/>
  <c r="Q30" i="8"/>
  <c r="R30" i="8"/>
  <c r="Q31" i="8"/>
  <c r="R31" i="8"/>
  <c r="Q32" i="8"/>
  <c r="R32" i="8"/>
  <c r="Q33" i="8"/>
  <c r="R33" i="8"/>
  <c r="Q34" i="8"/>
  <c r="R34" i="8"/>
  <c r="Q35" i="8"/>
  <c r="R35" i="8"/>
  <c r="L36" i="8"/>
  <c r="R36" i="8" s="1"/>
  <c r="S36" i="8" s="1"/>
  <c r="Q22" i="7"/>
  <c r="R22" i="7"/>
  <c r="Q23" i="7"/>
  <c r="R23" i="7"/>
  <c r="Q24" i="7"/>
  <c r="R24" i="7"/>
  <c r="Q25" i="7"/>
  <c r="R25" i="7"/>
  <c r="Q26" i="7"/>
  <c r="R26" i="7"/>
  <c r="L27" i="7"/>
  <c r="R27" i="7" s="1"/>
  <c r="S27" i="7" s="1"/>
  <c r="Q22" i="6"/>
  <c r="R22" i="6"/>
  <c r="Q23" i="6"/>
  <c r="R23" i="6"/>
  <c r="Q24" i="6"/>
  <c r="R24" i="6"/>
  <c r="Q25" i="6"/>
  <c r="R25" i="6"/>
  <c r="Q26" i="6"/>
  <c r="R26" i="6"/>
  <c r="Q27" i="6"/>
  <c r="R27" i="6"/>
  <c r="Q28" i="6"/>
  <c r="R28" i="6"/>
  <c r="L29" i="6"/>
  <c r="R29" i="6" s="1"/>
  <c r="S29" i="6" s="1"/>
  <c r="Q22" i="5"/>
  <c r="R22" i="5"/>
  <c r="Q23" i="5"/>
  <c r="R23" i="5"/>
  <c r="Q24" i="5"/>
  <c r="R24" i="5"/>
  <c r="Q25" i="5"/>
  <c r="R25" i="5"/>
  <c r="Q26" i="5"/>
  <c r="R26" i="5"/>
  <c r="Q27" i="5"/>
  <c r="R27" i="5"/>
  <c r="L34" i="5"/>
  <c r="K1" i="5" s="1"/>
  <c r="Q22" i="3"/>
  <c r="R22" i="3"/>
  <c r="Q23" i="3"/>
  <c r="R23" i="3"/>
  <c r="Q24" i="3"/>
  <c r="R24" i="3"/>
  <c r="Q25" i="3"/>
  <c r="R25" i="3"/>
  <c r="Q26" i="3"/>
  <c r="R26" i="3"/>
  <c r="Q27" i="3"/>
  <c r="R27" i="3"/>
  <c r="Q28" i="3"/>
  <c r="R28" i="3"/>
  <c r="Q29" i="3"/>
  <c r="R29" i="3"/>
  <c r="Q30" i="3"/>
  <c r="R30" i="3"/>
  <c r="Q31" i="3"/>
  <c r="R31" i="3"/>
  <c r="Q32" i="3"/>
  <c r="R32" i="3"/>
  <c r="Q33" i="3"/>
  <c r="R33" i="3"/>
  <c r="Q34" i="3"/>
  <c r="R34" i="3"/>
  <c r="Q35" i="3"/>
  <c r="R35" i="3"/>
  <c r="L36" i="3"/>
  <c r="K1" i="3" s="1"/>
  <c r="R29" i="17" l="1"/>
  <c r="S29" i="17" s="1"/>
  <c r="K1" i="17"/>
  <c r="R31" i="19"/>
  <c r="S31" i="19" s="1"/>
  <c r="K1" i="19"/>
  <c r="R34" i="5"/>
  <c r="S34" i="5" s="1"/>
  <c r="K1" i="10"/>
  <c r="K1" i="12"/>
  <c r="K1" i="16"/>
  <c r="K1" i="15"/>
  <c r="K1" i="14"/>
  <c r="K1" i="13"/>
  <c r="K1" i="11"/>
  <c r="K1" i="9"/>
  <c r="K1" i="8"/>
  <c r="K1" i="7"/>
  <c r="R36" i="3"/>
  <c r="S36" i="3" s="1"/>
  <c r="K1" i="6"/>
  <c r="K41" i="2"/>
  <c r="K42" i="2"/>
  <c r="K40" i="2"/>
  <c r="K48" i="2" l="1"/>
  <c r="L40" i="2"/>
  <c r="L47" i="2" s="1"/>
  <c r="S47" i="2" s="1"/>
  <c r="T47" i="2" s="1"/>
  <c r="K1" i="2" l="1"/>
</calcChain>
</file>

<file path=xl/sharedStrings.xml><?xml version="1.0" encoding="utf-8"?>
<sst xmlns="http://schemas.openxmlformats.org/spreadsheetml/2006/main" count="3490" uniqueCount="1795">
  <si>
    <t>Área</t>
  </si>
  <si>
    <t>Avance</t>
  </si>
  <si>
    <t>Restante</t>
  </si>
  <si>
    <t>Rectoría</t>
  </si>
  <si>
    <t>Oficina de Control Interno</t>
  </si>
  <si>
    <t>Oficina de Control Interno Disciplinario</t>
  </si>
  <si>
    <t>Oficina Asesora de Planeación</t>
  </si>
  <si>
    <t>Oficina Asesora de Tecnologías e Información</t>
  </si>
  <si>
    <t>Secretaría General</t>
  </si>
  <si>
    <t>Unidad de Relaciones Internacionales e Interinstitucionales</t>
  </si>
  <si>
    <t>Oficina Asesora de Jurídica</t>
  </si>
  <si>
    <t>Unidad de Quejas, Reclamos y Atención al Ciudadano</t>
  </si>
  <si>
    <t>Unidad de Actas Archivo y Microfilmación</t>
  </si>
  <si>
    <t xml:space="preserve">Vicerrectoría Académica </t>
  </si>
  <si>
    <t>Facultad de Ingeniería</t>
  </si>
  <si>
    <t>Facultad de Ciencias y Educación</t>
  </si>
  <si>
    <t>Facultad de Medio Ambiente y Recursos Naturales</t>
  </si>
  <si>
    <t>Facultad Tecnológica</t>
  </si>
  <si>
    <t>Facultad de Artes - ASAB</t>
  </si>
  <si>
    <t>Facultad de Ciencias Matemáticas y Naturales</t>
  </si>
  <si>
    <t>Facultad Ciencias de la Salud</t>
  </si>
  <si>
    <t>Oficina de Investigaciones</t>
  </si>
  <si>
    <t>Oficina de Extensión</t>
  </si>
  <si>
    <t>Instituto para la Pedagogía, la Paz y el Conflicto Urbano - IPAZUD</t>
  </si>
  <si>
    <t>Instituto de Lenguas de la Universidad Distrital - ILUD</t>
  </si>
  <si>
    <t xml:space="preserve">Oficina de Bienestar Universitario </t>
  </si>
  <si>
    <t>Oficina de Registro y Control Académico</t>
  </si>
  <si>
    <t>Unidad Biblioteca</t>
  </si>
  <si>
    <t>Unidad de Publicaciones</t>
  </si>
  <si>
    <t>Catedra UNESCO en Desarrollo del Niño</t>
  </si>
  <si>
    <t>Vicerrectoría Administrativa y Financiera</t>
  </si>
  <si>
    <t>Oficina de Talento Humano</t>
  </si>
  <si>
    <t>Oficina Financiera</t>
  </si>
  <si>
    <t xml:space="preserve"> RECTORIA</t>
  </si>
  <si>
    <t xml:space="preserve">Periodo: </t>
  </si>
  <si>
    <t>Trimestre I</t>
  </si>
  <si>
    <t>Cumplimiento General Plan de Acción 2024</t>
  </si>
  <si>
    <t>No.</t>
  </si>
  <si>
    <t>Pond.</t>
  </si>
  <si>
    <t>Periodo de ejecución</t>
  </si>
  <si>
    <t>Actividad General</t>
  </si>
  <si>
    <t>Indicador asociado</t>
  </si>
  <si>
    <t>Fórmula del Indicador</t>
  </si>
  <si>
    <t>Meta</t>
  </si>
  <si>
    <t>Indicador Acumulado</t>
  </si>
  <si>
    <t xml:space="preserve">Cumplimiento </t>
  </si>
  <si>
    <t>Cumplimiento por actividad</t>
  </si>
  <si>
    <t>1</t>
  </si>
  <si>
    <t>Toda la vigencia</t>
  </si>
  <si>
    <t>Formular acciones o estrategias relacionadas con la planeación estratégica institucional, que propendan por la mejora del funcionamiento misional de la institución y el desempeño de sus diferentes áreas.</t>
  </si>
  <si>
    <t>Avance acciones</t>
  </si>
  <si>
    <t>( Acciones desarrolladas / acciones propuestos a desarrollar  ) *100%</t>
  </si>
  <si>
    <t>Porcentaje de cumplimiento de las metas del proyecto</t>
  </si>
  <si>
    <t>(% de avance de las metas / total de las metas)</t>
  </si>
  <si>
    <t>2</t>
  </si>
  <si>
    <t>Convenios enfocados a la equidad de genero, derechos humanos y diversidades sexuales</t>
  </si>
  <si>
    <t>∑ Convenios  enfocados a la equidad de genero, derechos humanos y diversidades sexuales</t>
  </si>
  <si>
    <t>4</t>
  </si>
  <si>
    <t>Formular, estructurar, ejecutar y gestionar  proyectos  a financiar con fuentes externas, alianzas, convenios, cooperaciones, planes y otros, enmarcado en el seguimiento y control de proyectos estratégicos, catalogados por el despacho como especiales y de alto impacto para la Universidad Distrital Francisco José de Caldas.</t>
  </si>
  <si>
    <t>Porcentaje de efectividad de recursos gestionados.</t>
  </si>
  <si>
    <t>(Cantidad de recursos apropiados / Cantidad de Recursos Gestionados) * 100</t>
  </si>
  <si>
    <t>7</t>
  </si>
  <si>
    <t>Porcentaje de Alianzas o convenios gestionados</t>
  </si>
  <si>
    <t xml:space="preserve">Convenios o alianzas gestionadas </t>
  </si>
  <si>
    <t>8</t>
  </si>
  <si>
    <t xml:space="preserve">Porcentaje de Proyectos Gestionados </t>
  </si>
  <si>
    <t>(No de proyectos gestionados/ No de proyectos por gestionar en la vigencia) * 100</t>
  </si>
  <si>
    <t>9</t>
  </si>
  <si>
    <t>Trimestre 1</t>
  </si>
  <si>
    <t>Liderar la estrategia de Rendición de Cuentas 2023</t>
  </si>
  <si>
    <t>Tasa de incremento</t>
  </si>
  <si>
    <t>(Asistentes audiencia rendición de cuentas vigencia 2023 - Asistencia audiencia rendición de cuentas vigencia 2022)/ asistencia audiencia rendición de cuentas vigencia 2022</t>
  </si>
  <si>
    <t>10</t>
  </si>
  <si>
    <t xml:space="preserve">Liderar la propuesta de la política de comunicaciones de la UD y demás acciones que conduzcan al posicionamiento externo e interno de la imagen de la Universidad Distrital Francisco José de Caldas. articulando los procesos relacionados para gestionar las comunicaciones a nivel institucional </t>
  </si>
  <si>
    <t>Cumplimiento hoja de ruta Política de Comunicaciones de la Universidad</t>
  </si>
  <si>
    <t>( Acciones desarrolladas de la hoja de ruta/ Acciones establecidas en la hoja de ruta de la Política) * 100</t>
  </si>
  <si>
    <t>13</t>
  </si>
  <si>
    <t>Población alcanzada</t>
  </si>
  <si>
    <t>(Población alcanzada  / Población objetivo )*100</t>
  </si>
  <si>
    <t>14</t>
  </si>
  <si>
    <t>Realizar control y seguimiento a los recursos de inversión de la Universidad Distrital, así como el acompañamiento a la estructuración y ajuste de los proyectos de dicha fuente</t>
  </si>
  <si>
    <t xml:space="preserve">Cierre de proyectos </t>
  </si>
  <si>
    <t>( Proyectos cerrados/ proyectos a cerrar )*100</t>
  </si>
  <si>
    <t>15</t>
  </si>
  <si>
    <t xml:space="preserve">Formulación de nuevos proyectos y ajustes </t>
  </si>
  <si>
    <t>( No. de proyectos formulados y/o ajustados/ proyectos del rubro de inversión por formular y/o ajustar)*100</t>
  </si>
  <si>
    <t>16</t>
  </si>
  <si>
    <t xml:space="preserve">Mecanismos de articulación generados </t>
  </si>
  <si>
    <t>(No. de acciones, estrategias o informes generados en relacion a proyectos de inversión o su mejora en ejecucion /  acciones, estrategias o informes a desarrollar en relacion a proyectos de inversión o su mejora en ejecución) * 100</t>
  </si>
  <si>
    <t>17</t>
  </si>
  <si>
    <t xml:space="preserve">Hacer seguimiento y control a los cambios derivados de la actualización de la planta administrativa de la Universidad de acuerdo con los roles y responsabilidades establecidos para la Rectoría, así como apoyar desde la alta dirección los lineamientos del CSU y demás relacionados a la reforma Universitaria  </t>
  </si>
  <si>
    <t>Avance de los informes, documentos técnicos o planes y propuestas formulados en relación la actualización de planta y/o la reforma UD</t>
  </si>
  <si>
    <t>( informes, documentos técnicos o planes y propuestas formulados en relación a la actualización de planta o la reforma UD /informes, documentos técnicos o planes y propuestas formulados en relación a la actualización de planta y/o la Reforma UD definidos)*100</t>
  </si>
  <si>
    <t>18</t>
  </si>
  <si>
    <t>Tramitar de manera oportuna las acciones relacionadas con la gestión administrativa de la Rectoría.</t>
  </si>
  <si>
    <t>Respuesta oportuna de requerimientos</t>
  </si>
  <si>
    <t>(Requerimientos atendidos oportunamente / requerimientos recibidos)*100</t>
  </si>
  <si>
    <t>Establecer una parrilla de programación actualizada y acorde a la finalidad del servicio como Emisora Universitaria de Servicio de Interés Publico</t>
  </si>
  <si>
    <t>Parrilla de programación actualizada y aprobada con el Consejo Editorial de la Emisora</t>
  </si>
  <si>
    <t>ΣDocumentos Parrilla de programación actualizada y aprobada</t>
  </si>
  <si>
    <t>Difundir toda la información y noticias generadas desde la Universidad Distrital y la Emisora a toda la comunidad</t>
  </si>
  <si>
    <t>Número de notas realizadas</t>
  </si>
  <si>
    <t>Σnotas Realizadas</t>
  </si>
  <si>
    <t>Número de cuñas realizadas</t>
  </si>
  <si>
    <t>Σcuñas realizadas</t>
  </si>
  <si>
    <t>Número de notas externas realizadas</t>
  </si>
  <si>
    <t>Σ notas publicadas</t>
  </si>
  <si>
    <t>Fortalecer el reconocimiento y el posicionamiento institucional y de la Emisora a través de las redes sociales de la Emisora</t>
  </si>
  <si>
    <t>Incremento de seguidores en la red social Twitter</t>
  </si>
  <si>
    <t>(#seguidores periodo actual - # seguidores periodo anterior)/ #seguidores periodo anterior</t>
  </si>
  <si>
    <t>Incremento de seguidores en la red social Facebook</t>
  </si>
  <si>
    <t>Incremento de seguidores en la red social Instagram</t>
  </si>
  <si>
    <t>Tramitar de manera oportuna las acciones relacionadas con la gestión administrativa de la Emisora</t>
  </si>
  <si>
    <t>(requerimientos atendidos oportunamente / requerimientos recibidos)*100</t>
  </si>
  <si>
    <t>Garantizar el cumplimiento de las acciones asignadas a la Emisora en su rol de gestor del proceso de comunicaciones.</t>
  </si>
  <si>
    <t>Nivel de actualización del proceso</t>
  </si>
  <si>
    <t>(documentación actualizada o creada/ documentación identificada para actualización o creación) *100</t>
  </si>
  <si>
    <t>Ejecutar las acciones de mejora necesarias para cerrar las brechas identificadas y lograr incrementar el nivel de implementación de las políticas del Modelo Integrado de Gestión – MIPG:
Política: 7-1) Control Interno
Política: 5-1) Gestión Documental 
Política: 2-2) Gestión Presupuestal y Eficiencia del Gasto Publico
Política: 5-2) Transparencia, acceso a la información pública y lucha contra la corrupción.
Política: 3-5) Gobierno Digital 
Política: 3-2) servicio al ciudadano</t>
  </si>
  <si>
    <t xml:space="preserve">Avance Acciones de cierre de brechas MIPG 2022 ejecutadas </t>
  </si>
  <si>
    <t xml:space="preserve">Acciones de brecha MIPG ejecutadas/ Acciones de brecha MIPG propuestas </t>
  </si>
  <si>
    <t>Avance Seguimiento y Plan de Mejora a los resultados FURAG 2021</t>
  </si>
  <si>
    <t>Acciones ejecutadas Plan de Mejora a los resultados FURAG 2021/ Acciones Plan de Mejora a los resultados FURAG 2021</t>
  </si>
  <si>
    <t>Avance General del Plan de Acción</t>
  </si>
  <si>
    <t>-</t>
  </si>
  <si>
    <t>General</t>
  </si>
  <si>
    <t>OFICINA DE CONTROL INTERNO</t>
  </si>
  <si>
    <t>Periodo:</t>
  </si>
  <si>
    <t>Para la vigencia 2024, la dependencia estructuró su Plan de Acción a través de cinco (5) actividades generales, a las cuales les asoció cinco (5) metas e indicadores. En el presente informe se consolidan los avances cuantitativos reportados por la Unidad en el periodo comprendido entre el 1 de enero y el 31 de marzo.
De esta manera, de acuerdo con los resultados reportados, a corte del 31 de marzo de 2024, el nivel de avance del Plan de Acción de la Oficina de Control Interno es de 33%. En ese sentido, con base en el ejercicio de seguimiento coordinado desde la Oficina Asesora de Planeación, se establece las siguientes observaciones:
- En la mayoría de las actividades evidencian dificultades en la entrega oportuna de la información, lo cual ha generado demoras específicamente en la ejecución del Programa Anual de Auditorias vigencia 2024.
- Respecto a la actividad No. 5, que corresponde a ls acciones de mejora para cerrar las brechas del MIPG, la unidad manifiesta que no se evidencian avances en el desarrollo e implementación de la política de gestión estratégica del talento Humano, ni de al plan de participación ciudadana.</t>
  </si>
  <si>
    <t>Gráfica</t>
  </si>
  <si>
    <t>Cumplimiento</t>
  </si>
  <si>
    <t>Formular y presentar el Programa Anual de Auditorías vigencia 2024 para aprobación ante Comité Coordinador de Control Interno y una vez aprobado, ejecutar las actividades establecidas en el mismo.</t>
  </si>
  <si>
    <t>Auditorías y seguimientos ejecutados</t>
  </si>
  <si>
    <t>(Número actividades ejecutadas/Número actividades Programadas)*100</t>
  </si>
  <si>
    <t>Gestionar, en el marco del rol de relacionamiento con los entes externos, las solicitudes de los diferentes Entes de Control.</t>
  </si>
  <si>
    <t>Requerimientos atendidos</t>
  </si>
  <si>
    <t>(Número de requerimientos atendidos oportunamente/Número de requerimientos solicitados)*100</t>
  </si>
  <si>
    <t>3</t>
  </si>
  <si>
    <t>Desarrollar acciones de promoción y fortalecimiento de la cultura de Control y autocontrol</t>
  </si>
  <si>
    <t>Actividades de fomento al autocontrol realizadas</t>
  </si>
  <si>
    <t>(Número de actividades ejecutadas/Número de actividades programadas)*100</t>
  </si>
  <si>
    <t>Desarrollar las actividades como secretaría técnica del Comité Coordinador de Control Interno</t>
  </si>
  <si>
    <t>Sesiones del Comité Coordinador de Control Interno</t>
  </si>
  <si>
    <t>(Número de sesiones realizadas/ Número de sesiones programadas)*100</t>
  </si>
  <si>
    <t>5</t>
  </si>
  <si>
    <t xml:space="preserve">Ejecutar las acciones de mejora necesarias para cerrar las brechas identificadas y lograr incrementar el nivel de implementación de las políticas del Modelo Integrado de Gestión – MIPG:
Política: 7-1) Control Interno
Política: 5-2) Transparencia, acceso a la información pública y lucha contra la corrupción.
Política: 4-1) Seguimiento y evaluación del desempeño institucional 
Política: 3-2) servicio al ciudadano
Política: 2-1) Planeación Institucional
</t>
  </si>
  <si>
    <t>cumplimiento</t>
  </si>
  <si>
    <t>acciones realizadas en el periodo/acciones de mejora identificadas *100</t>
  </si>
  <si>
    <t>OFICINA DE CONTROL INTERNO DISCIPLINARIO</t>
  </si>
  <si>
    <t>Para la vigencia 2024, la dependencia estructuró su Plan de Acción a través de siete (7) actividades generales, a las cuales les asoció siete (7) metas e indicadores. En la presente tabla se consolidan los avances cuantitativos reportados por la Unidad en el periodo comprendido entre el 1 de enero y el 31 de marzo.
De esta manera, de acuerdo con los resultados reportados, a corte del 31 de marzo de 2024, el nivel de cumplimiento del Plan de Acción de la Oficina de Control Interno Disciplinario es de 21%. En ese sentido, con base en el ejercicio de seguimiento coordinado desde la Oficina Asesora de Planeación, se establece las siguientes observaciones:
- Los resultados se vieron impulsados de manera positiva por el desempeño en las actividades 1,2,13, relacionadas con la evaluación de las investigaciones disciplinarias que tienen por origen una noticia disciplinaria recibida, el trámite oportuno y entrega de documentación solicitada según lo requerido.</t>
  </si>
  <si>
    <t xml:space="preserve">Cumplimiento General Plan de Acción 2024 </t>
  </si>
  <si>
    <t>Tramitar la totalidad de noticias disciplinarias que hayan sido radicadas en la OCID durante el primer semestre de 2022.</t>
  </si>
  <si>
    <t>Porcentaje de noticias disciplinarias tramitadas del primer semestre 2022</t>
  </si>
  <si>
    <t>(Noticias disciplinarias tramitadas / Noticias disciplinarias radicadas en el primer semestre del 2022) * 100</t>
  </si>
  <si>
    <t>Tramitar la totalidad de noticias disciplinarias que hayan sido radicadas en la OCID durante el segundo semestre de 2022.</t>
  </si>
  <si>
    <t>Porcentaje de noticias disciplinarias tramitadas del segundo semestre 2022</t>
  </si>
  <si>
    <t>(Noticias disciplinarias tramitadas / Noticias disciplinarias radicadas en el segundo semestre de 2022) * 100</t>
  </si>
  <si>
    <t>Tramitar la totalidad de noticias disciplinarias que hayan sido radicadas en la OCID durante el año 2023.</t>
  </si>
  <si>
    <t>Porcentaje de noticias disciplinarias tramitadas radicadas durante el año 2023</t>
  </si>
  <si>
    <t> (Noticias disciplinarias tramitadas / Noticias disciplinarias radicadas durante el año 2023) * 100</t>
  </si>
  <si>
    <t>Semestre 1</t>
  </si>
  <si>
    <t>Realizar la gestión procesal correspondiente a la etapa de instrucción para evitar la ocurrencia de la prescripción de la acción disciplinaria en los procesos con fecha de hechos anterior al 30 de junio de 2019.</t>
  </si>
  <si>
    <t>Porcentaje de avance en la gestión procesal correspondiente a la etapa de instrucción para evitar la ocurrencia de la prescripción de la acción disciplinaria en los procesos con fecha de hechos anterior al 30 de junio de 2019.</t>
  </si>
  <si>
    <t>Pliegos de cargos o archivos expedidos en los procesos con fecha de hechos anterior al 30 de junio de 2019 / Procesos con fecha de hechos anterior al 30 de junio de 2019)*100</t>
  </si>
  <si>
    <t>6</t>
  </si>
  <si>
    <t>Realizar la gestión procesal correspondiente a la etapa de instrucción para evitar la ocurrencia de la prescripción de la acción disciplinaria en los procesos con fecha de hechos anterior al 31 de diciembre de 2019.</t>
  </si>
  <si>
    <t>Porcentaje de avance en la gestión procesal correspondiente a la etapa de instrucción para evitar la ocurrencia de la prescripción de la acción disciplinaria en los procesos con fecha de hechos anterior al 31 de diciembre de 2019</t>
  </si>
  <si>
    <t>Pliegos de cargos o archivos expedidos en los procesos con fecha de hechos anterior al 31 de diciembre de 2019 / Procesos con fecha de hechos anterior al 31 de diciembre de 2019)*100</t>
  </si>
  <si>
    <t>12</t>
  </si>
  <si>
    <t>Liderar o cooperar en la realización de charlas, foros o talleres que involucren materias disciplinarias dirigidas a la comunidad universitaria, con enfoque a prevención de faltas disciplinarias y/o prevención y atención de VBG.</t>
  </si>
  <si>
    <t>Charlas realizadas o apoyadas</t>
  </si>
  <si>
    <t>∑ charlas, talleres o foros en los que se participó</t>
  </si>
  <si>
    <t>Garantizar el cumplimiento de las acciones asignadas a la OCID en su rol de gestor del proceso de Control Disciplinario.</t>
  </si>
  <si>
    <t>(Documentación actualizada o creada/ documentación identificada para actualización o creación al inicio de la vigencia + documentación identificada para actualización o creación durante el trimestre) *100</t>
  </si>
  <si>
    <t>OFICINA ASESORA DE PLANEACIÓN</t>
  </si>
  <si>
    <t xml:space="preserve">Coordinar y asesorar metodológica y técnicamente el proceso de formulación, seguimiento y evaluación del Plan de Acción 2024, de acuerdo con lo establecido en el Sistema de Planeación Institucional. </t>
  </si>
  <si>
    <t>Documentos (planes e informes) elaborados oportunamente</t>
  </si>
  <si>
    <t>Σ Planes e informes elaborados y publicados oportunamente de acuerdo con el cronograma definido por la OAP</t>
  </si>
  <si>
    <t>Nivel de acompañamiento y asesoría en la formulación y seguimiento al Plan de Acción</t>
  </si>
  <si>
    <t>(Sesiones de acompañamiento y asesoría realizadas/(Solicitudes de acompañamiento de las Unidades Académicas y Administrativas + sesiones programadas por el Equipo))*100</t>
  </si>
  <si>
    <t>Satisfacción del acompañamiento en la asesoría para la formulación y seguimiento al Plan de Acción</t>
  </si>
  <si>
    <t>(∑ numero de personas que calificaron la asesoría como satisfactoria (4 o 5)/ total de acompañamientos registrados)*100</t>
  </si>
  <si>
    <t xml:space="preserve">Realizar el seguimiento y evaluación al Plan Indicativo 2022-2025 y el Plan Estratégico de Desarrollo 2018-2030. </t>
  </si>
  <si>
    <t>Documentos (informes) elaborados oportunamente</t>
  </si>
  <si>
    <t>∑ Documentos elaborados oportunamente</t>
  </si>
  <si>
    <t>Productos de socialización y divulgación del marco estratégico y táctico institucional implementadas</t>
  </si>
  <si>
    <t>∑ Productos de socialización y divulgación del marco estratégico y táctico institucional implementadas
(Correos, piezas gráficas, productos audiovisuales)</t>
  </si>
  <si>
    <t xml:space="preserve">Desarrollar las actividades de planeación estratégica de la Universidad que por sus roles y responsabilidades le corresponden a la Oficina en el marco de lo establecido en la Resolución 010 de 2021 del Consejo Superior Universitario "Por la cual se define la ruta de trabajo para la actualización y el redimensionamiento del Plan Estratégico de Desarrollo 2018-2030 de la Universidad Distrital...". </t>
  </si>
  <si>
    <t>Ejecución del cronograma y hoja de ruta del equipo</t>
  </si>
  <si>
    <t>(acciones ejecutadas/acciones establecidas)*100</t>
  </si>
  <si>
    <t>Documentos (informes) elaborados</t>
  </si>
  <si>
    <t>Generar estudios y análisis estadísticos y socioeconómicos de condiciones institucionales y sectoriales que se constituyan como insumos para la toma de decisiones.</t>
  </si>
  <si>
    <t xml:space="preserve">Estudios elaborados </t>
  </si>
  <si>
    <t>∑ Estudios elaborados y divulgados</t>
  </si>
  <si>
    <t xml:space="preserve">Consolidar y reportar el seguimiento a los objetivos y productos asociados al instrumento de Productos, Metas y Resultados - PMR liderado por la Secretaría Distrital de Hacienda. </t>
  </si>
  <si>
    <t xml:space="preserve">Reportes PMR consolidados (componente de indicadores y presupuestal) </t>
  </si>
  <si>
    <t>∑ Reportes PMR consolidados</t>
  </si>
  <si>
    <t>Desarrollar las actividades que dentro de su competencia se requieran para el desarrollo, consolidación y mejora de los sistemas de información requeridos para la OAP.</t>
  </si>
  <si>
    <t xml:space="preserve">Avance en la hoja de ruta SISGPLAN 2.0 </t>
  </si>
  <si>
    <t>(Actividades ejecutadas/actividades planeadas)*100</t>
  </si>
  <si>
    <t>Avance en la hoja de ruta de otros aplicativos</t>
  </si>
  <si>
    <t xml:space="preserve">Consolidar los informes institucionales y documentos requeridos por entes internos y externos que de acuerdo a los roles y responsabilidades le competen a la Oficina. </t>
  </si>
  <si>
    <t>Informes y documentos realizados</t>
  </si>
  <si>
    <t>Σ Informes y documentos realizados</t>
  </si>
  <si>
    <t xml:space="preserve">Coordinar a nivel institucional el proceso de consolidación y reporte de información por parte de las dependencias responsables en el Sistema Nacional de Información de la Educación Superior - SNIES. </t>
  </si>
  <si>
    <t xml:space="preserve">Avances en la creación de Procedimiento </t>
  </si>
  <si>
    <t>Actividades ejecutadas para la formalización y publicación en el SIGUD / Actividades programadas para la formalización y publicación en el SIGUD *100</t>
  </si>
  <si>
    <t xml:space="preserve">Numero de seguimientos realizados a Reportes de  información al SNIES </t>
  </si>
  <si>
    <t>Σ Informes realizados</t>
  </si>
  <si>
    <t>Cargue de información certificada</t>
  </si>
  <si>
    <t>Cargue de información certificada / Cargue de información solicitada*100
Actividades ejecutadas para la formalización y publicación en el SIGUD / Actividades programadas para la formalización y publicación en el SIGUD *100</t>
  </si>
  <si>
    <t>Desarrollar las actividades que en el rol de Secretaría Técnica le corresponden a la Oficina Asesora de Planeación en los Equipos Gestores de las Facultades de Humanidades y Ciencias Sociales, la Facultad de Ciencias Económicas y Administrativas y la Facultad de Comunicación, Lenguajes e Información.</t>
  </si>
  <si>
    <t xml:space="preserve">Avance en la creación de la Facultad de Humanidades y Ciencias Sociales atendidas </t>
  </si>
  <si>
    <t>(actividades ejecutadas/actividades planeadas)*100</t>
  </si>
  <si>
    <t xml:space="preserve">Avance en la creación de la Facultad de Ciencias Económicas y Administrativas atendidas </t>
  </si>
  <si>
    <t xml:space="preserve">Avance en la creación de la Facultad de Comunicación, Lenguajes e Información atendidas </t>
  </si>
  <si>
    <t>Coordinar, junto con la Vicerrectoría Administrativa y Financiera y la Oficina Financiera el desarrollo del proceso de programación presupuestal correspondiente a la vigencia 2025</t>
  </si>
  <si>
    <t>Avance del proceso de programación presupuestal</t>
  </si>
  <si>
    <t>11</t>
  </si>
  <si>
    <t>Evaluar, analizar y asesorar técnica y metodológicamente las propuestas de viabilidad financiera de proyectos académicos y administrativos que lo soliciten.</t>
  </si>
  <si>
    <t>Proyectos académicos y administrativos analizados</t>
  </si>
  <si>
    <t>(Conceptos de evaluación financiera y viabilidad presupuestal expedidos/solicitudes de viabilidad presupuestal allegadas)*100</t>
  </si>
  <si>
    <t xml:space="preserve">Realizar seguimiento a la implementación del Estatuto Presupuestal y Financiero de la Universidad. </t>
  </si>
  <si>
    <t>Reporte realizados del estado de implementación</t>
  </si>
  <si>
    <t>∑ reportes presentados al Comité Presupuestal y Financiero</t>
  </si>
  <si>
    <t>Informes de avance presentados</t>
  </si>
  <si>
    <t>(informes de avance elaboradas/informes requeridos)*100</t>
  </si>
  <si>
    <t>Formular y realizar seguimiento al POAI 2024</t>
  </si>
  <si>
    <t xml:space="preserve"> POAI 2024 formulado</t>
  </si>
  <si>
    <t>∑  POAI formulado</t>
  </si>
  <si>
    <t>Informes de seguimiento realizados</t>
  </si>
  <si>
    <t>(Número de informes de seguimiento realizados/número de informes programados)*100</t>
  </si>
  <si>
    <t>Semestre 2</t>
  </si>
  <si>
    <t xml:space="preserve">Realizar la armonización presupuestal y formulación nuevos proyectos de inversión con el nuevo Plan Distrital de Desarrollo 2024-2028. </t>
  </si>
  <si>
    <t>Cierre presupuestal  Plan Distrital de Desarrollo 2020 - 2024 "Un Nuevo Contrato Social y Ambiental para la Bogotá del Siglo XXI "</t>
  </si>
  <si>
    <t>Reporte de cierre presupuestal realizado/reporte de cierre presupuestal programado</t>
  </si>
  <si>
    <t>Proyectos formulados de la Universidad Distrital</t>
  </si>
  <si>
    <t xml:space="preserve">∑  Proyectos formulados </t>
  </si>
  <si>
    <t>Documento presentación armonización aprobado</t>
  </si>
  <si>
    <t>∑  Documento armonización presentado</t>
  </si>
  <si>
    <t>Realizar seguimiento y acompañamiento al Plan de Acción Distrital de la Alta Consejería para los Derechos de las Víctimas, la Paz y la Reconciliación de la vigencia 2024, así como la formulación del Plan de Acción correspondiente a la vigencia 2025.</t>
  </si>
  <si>
    <t>Reportes realizados  a la Alta Consejería para los Derechos de las Víctimas, la Paz y la Reconciliación</t>
  </si>
  <si>
    <t>∑ reportes a la Alta Consejería para los Derechos de las Víctimas, la Paz y la Reconciliación</t>
  </si>
  <si>
    <t xml:space="preserve">Metas del Nuevo Plan Desarrollo 2024-2028 definidas, plan de Atención de Victimas </t>
  </si>
  <si>
    <t>(Metas definidas/metas requeridas)*100</t>
  </si>
  <si>
    <t xml:space="preserve">Plan de Acción de la Alta Consejería realizado </t>
  </si>
  <si>
    <t>∑ de Planes realizados</t>
  </si>
  <si>
    <t>Realizar seguimiento a las diferentes fuentes de financiación de la actividad</t>
  </si>
  <si>
    <t xml:space="preserve">Seguimientos realizados </t>
  </si>
  <si>
    <t>∑ seguimientos realizados al POAI</t>
  </si>
  <si>
    <t xml:space="preserve">∑ de informes y documentos realizados </t>
  </si>
  <si>
    <t>Sesiones realizadas</t>
  </si>
  <si>
    <t xml:space="preserve">(Sesiones realizadas/Sesiones programadas)*100 </t>
  </si>
  <si>
    <t>Prestar la asesoría, asistencia y acompañamiento a las unidades académicas y/o administrativas en la elaboración, actualización  discusión, revisión, aprobación y publicación y socialización de los niveles de documentación asociados a los Procesos que integran el Modelo de Operación.</t>
  </si>
  <si>
    <t>Nivel de actualización promedio de los Proceso del MOP</t>
  </si>
  <si>
    <t xml:space="preserve"> (∑ nivel de actualización de los procesos/total de procesos)*100</t>
  </si>
  <si>
    <t xml:space="preserve">Nivel de atención de solicitudes de actualización de documentación de los Procesos </t>
  </si>
  <si>
    <t>(Solicitudes actualización de documentación acompañadas tramitadas/solicitudes recibidas)*100</t>
  </si>
  <si>
    <t>Orientar y asesorar a los Líderes, Gestores de proceso y sus equipos de trabajo en la identificación, revisión, ajuste, y actualización, para el reporte y medición de los Indicadores y otras herramientas de medición de acuerdo con su periodicidad, fuentes y niveles de cargo para el que reporta, hace seguimiento y analiza y el que toma decisiones.</t>
  </si>
  <si>
    <t>Procesos con Indicadores reportados</t>
  </si>
  <si>
    <t>(# de indicadores reportados /# total de Indicadores)*100</t>
  </si>
  <si>
    <t>Variación Índice de Desempeño Institucional, IDI</t>
  </si>
  <si>
    <t>Índice de Desempeño Institucional 2023 - Índice de Desempeño Institucional 2022</t>
  </si>
  <si>
    <t>19</t>
  </si>
  <si>
    <t>Brindar asesoría y orientación a los Líderes y Gestores de Procesos y sus Equipos de Trabajo  en la aplicación del Manual de Gestión para la Administración del Riesgo. (Contexto, Identificación, Análisis, Valoración, Controles existentes y nuevos Controles).</t>
  </si>
  <si>
    <t>Actualización del Mapa Integral de Riesgos - MIR</t>
  </si>
  <si>
    <t>(Mapas de riesgo actualizados/ Mapas de riesgo que necesitan ser actualizados)*100</t>
  </si>
  <si>
    <t>Informes de monitoreo al MIR consolidados, publicados y socializados</t>
  </si>
  <si>
    <t>∑ Informes de monitoreo al MIR consoliudados, publicados y socializados</t>
  </si>
  <si>
    <t>20</t>
  </si>
  <si>
    <t>Prestar la asesoría, asistencia y acompañamiento a las unidades académicas y/o administrativas en lo correspondiente a la estrategia de Rendición de Cuentas de la Universidad.</t>
  </si>
  <si>
    <t>Eventos generados para el despliegue de la Estrategia</t>
  </si>
  <si>
    <t>∑ Eventos generados para el despliegue de la estrategia</t>
  </si>
  <si>
    <t>Documentos publicados</t>
  </si>
  <si>
    <t>∑ Documentos publicados</t>
  </si>
  <si>
    <t>21</t>
  </si>
  <si>
    <t>Acompañar y apoyar el proceso de formulación, seguimiento y evaluación del Plan de Acción Institucional.</t>
  </si>
  <si>
    <t>Planes consolidados y publicados</t>
  </si>
  <si>
    <t xml:space="preserve">∑ de Planes consolidados y publicados </t>
  </si>
  <si>
    <t>Informes de monitoreo y análisis realizados al PTEP</t>
  </si>
  <si>
    <t>∑ Informes de monitoreo y análisis realizados</t>
  </si>
  <si>
    <t>22</t>
  </si>
  <si>
    <t>Brindar asesoría y orientación a los Líderes, Gestores de Procesos  y sus Equipos de Trabajo en la formulación de acciones que implementarán para la mejora frente al Informe resultante del análisis realizado a la implementación de las Políticas de Desempeño Institucional, en el marco del MIPG.</t>
  </si>
  <si>
    <t>Planes cierre de brechas de MIPG formulados</t>
  </si>
  <si>
    <t>(Planes de cierre de brechas formulados/Planes de cierre de brechas necesarios)*100</t>
  </si>
  <si>
    <t>Informe comparativo del estado de implementación del MIPG como marco de referencia del SIGUD</t>
  </si>
  <si>
    <t>∑ Informes elaborados</t>
  </si>
  <si>
    <t>Informes de seguimiento elaborados</t>
  </si>
  <si>
    <t>∑ Informes de seguimiento elaborados</t>
  </si>
  <si>
    <t>23</t>
  </si>
  <si>
    <t>Implementar el aplicativo para la modernización del Sistema Integrado de Gestión de la Universidad, SIGUD, a partir de la incorporación de TIC.</t>
  </si>
  <si>
    <t xml:space="preserve">Nivel de ejecución de las actividades de socialización </t>
  </si>
  <si>
    <t>Informes de resultados generados</t>
  </si>
  <si>
    <t>24</t>
  </si>
  <si>
    <t>Planificar e implementar estrategias de comunicación, socialización y divulgación del Sistema Integrado de Gestión de la Universidad Distrital.</t>
  </si>
  <si>
    <t>Nivel de ejecución del Plan de Comunicación del SIGUD</t>
  </si>
  <si>
    <t>(Actividades ejecutadas/actividades planeadas para la vigencia)*100</t>
  </si>
  <si>
    <t>No. de Informes de resultados generados</t>
  </si>
  <si>
    <t>25</t>
  </si>
  <si>
    <t>Prestar la asesoría, asistencia y acompañamiento a las unidades académicas y/o administrativas responsables, en lo que corresponde a la Política de Racionalización de Trámites.</t>
  </si>
  <si>
    <t>Trámites y OPA's nuevos inscritos en el SUIT</t>
  </si>
  <si>
    <t>(Trámites y OPA's inscritos en el SUIT/Trámites y OPA's nuevos y no inscritos en el SUIT)*100</t>
  </si>
  <si>
    <t>Acciones de racionalización registradas en el SUIT</t>
  </si>
  <si>
    <t>(Acciones de racionalización registradas en el SUIT/Acciones de racionalización identificadas)*100</t>
  </si>
  <si>
    <t>26</t>
  </si>
  <si>
    <t xml:space="preserve">Implementar el componente PIGA, Plan Institucional de Gestión Ambiental del Subsistema de Gestión Ambiental, conforme con lo definido en la Resolución 474 de 2015 de Rectoría. </t>
  </si>
  <si>
    <t>Cumplimiento del PIGA 2024</t>
  </si>
  <si>
    <t>27</t>
  </si>
  <si>
    <t>Implementar el componente COGA, Control de la Gestión Ambiental del Subsistema de Gestión Ambiental, conforme con lo definido en la Resolución 474 de 2015 de Rectoría.</t>
  </si>
  <si>
    <t>Nivel de actualización documentación priorizada por el SGA</t>
  </si>
  <si>
    <t>(documentación creada o actualizada / documentación priorizada)*100</t>
  </si>
  <si>
    <t>Conceptos técnicos elaborados</t>
  </si>
  <si>
    <t>(conceptos técnicos elaborados/conceptos técnicos requeridos para la ampliación de la infraestructura)*100</t>
  </si>
  <si>
    <t>28</t>
  </si>
  <si>
    <t xml:space="preserve">Implementar el componente DESI, de Desarrollo Sostenible Institucional, del Subsistema de Gestión Ambiental conforme a lo definido en la Resolución 474 de 2015 de Rectoría. </t>
  </si>
  <si>
    <t>Cumplimiento de las actividades programadas en el marco del componente DESI del SGA (3)</t>
  </si>
  <si>
    <t>29</t>
  </si>
  <si>
    <t>Implementar estrategias de evaluación y mejora continua respecto al Subsistema de Gestión Ambiental de la Universidad Distrital Francisco José de Caldas en el marco de la Certificación en la NTC ISO 14001:2015 y demás normatividad aplicable. 
Actividad a financiar en el marco de la asignación de recursos en el Plan de Fomento a la Calidad 2023</t>
  </si>
  <si>
    <t>Informes de evaluación diagnóstica</t>
  </si>
  <si>
    <t>∑ Informes de evaluación diagnóstica</t>
  </si>
  <si>
    <t>Avance de la implementación del Plan de Mejoramiento elaborado y aprobado</t>
  </si>
  <si>
    <t>(Actividades ejecutadas/actividades planteadas)*100</t>
  </si>
  <si>
    <t>Informe de auditoria de seguimiento.</t>
  </si>
  <si>
    <t>∑ Auditorías realizadas</t>
  </si>
  <si>
    <t>30</t>
  </si>
  <si>
    <t>Tramitar el registro de los elementos de publicidad exterior visual ubicados en las diferentes sedes de la Universidad.</t>
  </si>
  <si>
    <t>Publicidad exterior visual registrada</t>
  </si>
  <si>
    <t>(Elementos de Publicidad exterior visual registrados/ # de elementos de Publicidad exterior visual existentes) *100</t>
  </si>
  <si>
    <t>31</t>
  </si>
  <si>
    <t xml:space="preserve">Elaborar e Implementar el Plan de Capacitación del Sistema de Gestión Ambiental para la vigencia 2024 artticulado con el PIC de la Universidad </t>
  </si>
  <si>
    <t>Cumplimiento del Plan de Capacitación Ambiental del SGA</t>
  </si>
  <si>
    <t>32</t>
  </si>
  <si>
    <t>Realizar intervenciones ambientales en la Infraestructura Física de la Universidad, en el marco del Proyecto de Inversión 7896 Fortalecimiento y Ampliación de la Infraestructura Física de la Universidad.</t>
  </si>
  <si>
    <t>Intervenciones ambientales a realizar en la planta física de la Universidad: 
1. Árboles Solares
2. Estaciones de Llenado de Agua y filtros
3. Caracterización de vertimientos
4. Paisajismo (techos verdes, jardines verticales y huertas, orgánicos, intervenciones silviculturales y certificación de la plantación.
5. Renovación avisos PEV
6. Monitoreo de ruido ambiental</t>
  </si>
  <si>
    <t>∑ intervenciones realizadas</t>
  </si>
  <si>
    <t>Procesos de contratación adelantados para las intervenciones a la Planta Física</t>
  </si>
  <si>
    <t>(Intervenciones contratadas en la vigencia/intervenciones propuestas) *100</t>
  </si>
  <si>
    <t>33</t>
  </si>
  <si>
    <t>Realizar el Inventario de Gases de Efecto Invernadero para las sedes de la Universidad Distrital Francisco José de Caldas, en el marco de la certificación Carbono Neutro.
Actividad a financiar en el marco de la asignación de recursos en el Plan de Fomento a la Calidad 2023.</t>
  </si>
  <si>
    <t>Inventario de Gases de Efecto Invernadero de las sedes de la Universidad.</t>
  </si>
  <si>
    <t>∑ Inventario de Gases de Efecto Invernadero elaborados.</t>
  </si>
  <si>
    <t>Estrategias implementadas de reducción de la Huella de Carbono</t>
  </si>
  <si>
    <t>(Estrategias implementadas en la vigencia/total de estrategias proyectadas para la vigencia)*100</t>
  </si>
  <si>
    <t>Informe de auditoria de recertificación</t>
  </si>
  <si>
    <t>34</t>
  </si>
  <si>
    <t xml:space="preserve">Implementar las acciones para el manejo del recuso de regalías de la Universidad Distrital. 
</t>
  </si>
  <si>
    <t>Capacitaciones realizadas</t>
  </si>
  <si>
    <t>∑ capacitaciones realizadas</t>
  </si>
  <si>
    <t xml:space="preserve">Informes realizados </t>
  </si>
  <si>
    <t xml:space="preserve">∑ informes al recurso de regalías </t>
  </si>
  <si>
    <t>35</t>
  </si>
  <si>
    <t xml:space="preserve">Tramitar de manera oportuna las acciones relacionadas con la gestión administrativa de la Oficina Asesora de Planeación. </t>
  </si>
  <si>
    <t>Respuesta a requerimientos atendidas</t>
  </si>
  <si>
    <t>36</t>
  </si>
  <si>
    <t xml:space="preserve">Ejecutar las acciones de mejora necesarias para cerrar las brechas identificadas y lograr incrementar el nivel de implementación de las políticas del Modelo Integrado de Gestión – MIPG:
Política: 3-5) Gobierno Digital </t>
  </si>
  <si>
    <t>Cumplimiento de las acciones de mejora.</t>
  </si>
  <si>
    <t>(Acciones realizadas en el trimestre para el cierre de brechas identificadas/Acciones de mejoras sobre las políticas identificadas)*100.</t>
  </si>
  <si>
    <t>OFICINA ASESORA DE TECNOLOGÍAS E INFORMACIÓN</t>
  </si>
  <si>
    <t>Para la vigencia 2024, la dependencia estructuró su Plan de Acción a través de 6 actividades generales, a las cuales les asoció 12 metas e indicadores. En el presente informe se consolidan los avances cuantitativos reportados por la Unidad en el periodo comprendido entre el 1 de enero y el 31 de marzo.
De esta manera, de acuerdo con los resultados reportados, a corte del 31 de marzo de 2024, el nivel de cumplimiento del Plan de Acción de la Oficina Asesora de Tecnología e Información es de 69.04%. En ese sentido, con base en el ejercicio de seguimiento coordinado desde la Oficina Asesora de Planeación, se establece las siguientes observaciones:
- Los resultados se vieron impulsados de manera positiva por el desempeño en las actividades 3, 2 y 1, relacionadas con el trámite oportuno de la gestión administrativa, soporte de servicios de TI tanto de la OATI como de la Red de datos, y la administración de la infraestructura de servicios de la unidad.</t>
  </si>
  <si>
    <t>Administrar la infraestructura  con los servicios que presta la oficina asesora de tecnologias e información y la unidad de red de datos para soportar los sistemas y servicios que se encuentran alojados alli</t>
  </si>
  <si>
    <t>Disponibilidad del servicio</t>
  </si>
  <si>
    <t>(Tiempo de disponibilidad del servicio / Total de tiempo esperado)*100</t>
  </si>
  <si>
    <t>Aprovechamiento del rubro disponible</t>
  </si>
  <si>
    <t>(Presupuesto ejecutado / Presupuesto asignado en vigencia)*100</t>
  </si>
  <si>
    <t>Brindar soporte a los servicios de TI soportados por la Oficina Asesora de Tecnologías e Información y la Unidad de Red de Datos</t>
  </si>
  <si>
    <t>Bienes o servicios entregados oportunamente</t>
  </si>
  <si>
    <t>(Bienes y servicios entregados dentro del tiempo referente/Bienes y servicios demandados o entregados)*100</t>
  </si>
  <si>
    <t>Disponibilidad servicio de internet.</t>
  </si>
  <si>
    <t>(Tiempo de disponibilidad del servicio de internet durante el periodo/ tiempo establecido de prestación de servicios en el periodo)*100</t>
  </si>
  <si>
    <t>Publicación de información Portal Web Institucional</t>
  </si>
  <si>
    <t>(Número de publicaciones realizadas/Número de publicaciones solicitadas) *100</t>
  </si>
  <si>
    <t>Tramitar de manera oportuna las acciones relacionadas con la gestión administrativa de Oficina Asesora de Tecnologías e Información y la Unidad de Red de Datos</t>
  </si>
  <si>
    <t xml:space="preserve">Bienes o servicios entregados oportunamente
</t>
  </si>
  <si>
    <t xml:space="preserve">Actividades de actualización o mantenimiento del Portal Web Institucional </t>
  </si>
  <si>
    <t>(Número de actividades realizadas / Número de actividades programadas)*100</t>
  </si>
  <si>
    <t xml:space="preserve">Apropiar los dominios y habilitadores de transformación digital en el marco de lo dispuesto por MINTIC para el estado colombiano. </t>
  </si>
  <si>
    <t xml:space="preserve">Avance o cumplimiento del proyecto
</t>
  </si>
  <si>
    <t>(acciones o etapas desarrolladas/acciones o etapas definidas)*100</t>
  </si>
  <si>
    <t>Tableros de control</t>
  </si>
  <si>
    <t>(Tableros de control generados/tableros de control por realizar) *100</t>
  </si>
  <si>
    <t>Implementar las herramientas de TI que soporten los procesos de la institución</t>
  </si>
  <si>
    <t>Avance o cumplimiento del proyecto</t>
  </si>
  <si>
    <t xml:space="preserve">(Acciones desarrolladas/Acciones definidas)*100 </t>
  </si>
  <si>
    <t>SECRETARIA GENERAL</t>
  </si>
  <si>
    <t>Para la vigencia 2024, la dependencia estructuró su Plan de Acción a través de 12 actividades generales, a las cuales les asoció 17 metas e indicadores. En el presente informe se consolidan los avances cuantitativos reportados por la Unidad en el periodo comprendido entre el 1 de enero y el 31 de marzo.
De esta manera, de acuerdo con los resultados reportados, a corte del 31 de marzo de 2024, el nivel de avance del Plan de Acción de Secretaria General es de 98%. En ese sentido, con base en el ejercicio de seguimiento coordinado desde la Oficina Asesora de Planeación, se establece las siguientes observaciones:
En la actividad No. 8, la unidad manifiesta que la Oficina Jurídica, en su rol de oficina adscrita a la Secretaría General, y atendiendo las circulares de Rectoría 002, 003, 004, es la Oficina encargada de realizar las asesorías jurídicas solicitadas a la Secretaría General para hacer cumplir la ley y los estatutos de la Universidad , por lo anterior, es importante determinar la necesidad de reportar esta actividad a través de la Oficina Asesora Jurídica o revisar la posibilidad de inactivarla para esta Unidad, la Oficina Asesora de Planeación recomienda que esta solicitud se presente de manera formal para su revisión y ajuste en el Sistema.</t>
  </si>
  <si>
    <t>Presentar las propuestas y proyectos de reforma orgánica y estatutaria a la presidencia del CSU para ser incluidas en el orden del día.</t>
  </si>
  <si>
    <t>Orden del día sesiones Consejo Superior Universitario</t>
  </si>
  <si>
    <t>(Sesiones desarrolladas del Consejo Superior Universitario/Sesiones Consejo Superior Universitario )*100</t>
  </si>
  <si>
    <t>Tramitar las solicitudes de elaboración de documentos de graduación presentada a las Secretarías Académicas para los estudiantes que esperan recibir su título universitario, así como las solicitudes de copias y duplicados que solicitan los egresados.</t>
  </si>
  <si>
    <t xml:space="preserve">Documentos de grado expedidos por la Secretaría General </t>
  </si>
  <si>
    <t>Documentos de grado generados/Documentos de grado solicitados)*100</t>
  </si>
  <si>
    <t>Posesionar a los servidores públicos (administrativos y docentes) nombrados mediante resolución de Rectoría.</t>
  </si>
  <si>
    <t>Empleados públicos (Docentes) posesionados  por la Secretaria General</t>
  </si>
  <si>
    <t>(Número de docentes posesionados/ Número de docentes nombrados)*100</t>
  </si>
  <si>
    <t>Empleados públicos (Administrativos) posesionados  por la secretaria general</t>
  </si>
  <si>
    <t>(Número de administrativos posesionados / Número de administrativos nombrados)*100</t>
  </si>
  <si>
    <t>Actuar como secretaría técnica del Consejo Superior Universitario, del Consejo Académico, del Consejo de Participación Universitaria, el Consejo de Gestión, el Comité de Seguridad de la Información y demás que le asignen las normas de la universidad.</t>
  </si>
  <si>
    <t>Porcentaje de sesiones de órganos de gobierno convocadas y desarrolladas</t>
  </si>
  <si>
    <t>(Sesiones de órganos de gobierno convocadas y desarrolladas/ Sesiones de órganos de gobierno y dirección requeridas)*100</t>
  </si>
  <si>
    <t>Promover espacios de comunicación mediante los cuales la Secretaría General mantenga informada a la comunidad universitaria en cuanto a las decisiones de los Consejos Superior, Académico, de Participación Universitaria y de Gestión y de Rectoría</t>
  </si>
  <si>
    <t>Moderación de correos por listas</t>
  </si>
  <si>
    <t>(Correos moderados/correos remitidos)*100</t>
  </si>
  <si>
    <t>Información publicada</t>
  </si>
  <si>
    <t>(Información publicada oportunamente/Información generada)*100</t>
  </si>
  <si>
    <t>Actos administrativos publicados</t>
  </si>
  <si>
    <t>(Número de documentos publicados/Número de documentos suscritos) * 100</t>
  </si>
  <si>
    <t>Garantizar el cumplimiento del debido proceso de los actos administrativos emitidos por la universidad que deben ser comunicados y administrados</t>
  </si>
  <si>
    <t>Notificación de Actos Administrativos</t>
  </si>
  <si>
    <t>(Actos administrativos notificados/actos administrativos por notificar)*100</t>
  </si>
  <si>
    <t>Atender las solicitudes referentes a asesorías relacionadas con las actuaciones jurídicas de la universidad allegadas a la Secretaría General</t>
  </si>
  <si>
    <t>Asesorías realizadas</t>
  </si>
  <si>
    <t>(Asesorías realizadas/asesorías solicitadas)*100</t>
  </si>
  <si>
    <t>Realizar la publicación oportuna y completa de toda la información relacionada con el principio de transparencia y derecho de acceso a información pública, de acuerdo con la Ley 1712 de 2014.</t>
  </si>
  <si>
    <t>Documentos archivados con aplicación de TRD</t>
  </si>
  <si>
    <t xml:space="preserve">(Número de documentos archivados con TRD/Número de documentos producidos con TRD)*100 </t>
  </si>
  <si>
    <t xml:space="preserve">Seguimiento a las capacitaciones y acciones en materia de gestión documental - OS Ticket </t>
  </si>
  <si>
    <t xml:space="preserve">Número de capacitaciones OS ticket realizadas/Número de capacitaciones OS ticket programadas </t>
  </si>
  <si>
    <t>Garantizar el cumplimiento de las acciones asignadas a la Unidad Secretaría General en su rol de gestor del proceso de Planeación Estratégica e Institucional</t>
  </si>
  <si>
    <t xml:space="preserve">Acciones desarrolladas en Gobierno Digital, Seguridad Digital, Transparencia, Acceso a la Información Pública y Lucha Contra la Corrupción </t>
  </si>
  <si>
    <t>Acciones realizadas/acciones programadas</t>
  </si>
  <si>
    <t>Tramitar de manera oportuna las acciones relacionadas con la gestión administrativa de la Secretaria General</t>
  </si>
  <si>
    <t>Apoyar la convocatoria y desarrollo de los procesos electorales y de consulta de las representaciones de los diferentes estamentos de la UDFJC ante los órganos de dirección y gobierno y designación del Rector.</t>
  </si>
  <si>
    <t>Procesos de planeación, seguimiento, evaluación y gestión  con participación efectiva de los estamentos de la Comunidad Universitaria</t>
  </si>
  <si>
    <t>(Procesos electorales ejecutados/procesos electorales programados)*100</t>
  </si>
  <si>
    <t>Cumplimiento de las acciones de mejora</t>
  </si>
  <si>
    <t>UNIDAD DE RELACIONES INTERNACIONALES E INTERINSTITUCIONALES</t>
  </si>
  <si>
    <t>Desarrollar Estrategias para la Internacionalización del Currículo que se realizaran por medio de actividades de Internacionalización en los planes de estudio los cuales se llevaran a cabo con la actualización de los diseños micro curriculares, la internacionalización de espacios académicos, el desarrollo de electivas transversales para complementar la formación de profesionales globales enfocados en la interculturalidad, ejecución de clases espejo, cátedras conjuntas, COIL y otras estrategias de colaboración y la acreditación internacional de los programas académicos y de las facultades.</t>
  </si>
  <si>
    <t>Planes de Internacionalización formulados por Facultad</t>
  </si>
  <si>
    <t>Σplanes de internacionalización</t>
  </si>
  <si>
    <t>Acompañamientos realizados para el desarrollo de electivas transversales y clases espejo COIL</t>
  </si>
  <si>
    <t>∑ Acompañamientos Realizados
NOTA: 2 Electivas - 2 Clases Espejo (Total 4)</t>
  </si>
  <si>
    <t>Mesas de Trabajo realizadas con Currículo y Calidad para formular estrategias de acreditación internacional de programas académicos y facultades</t>
  </si>
  <si>
    <t>ΣMesas de Trabajo con Currículo y Calidad para la formulación de estrategias en la acreditación internacional de programas académicos y facultades
NOTA: 2 Facultades - 2 Programas Académicos</t>
  </si>
  <si>
    <t>Acompañar a Currículo y Calidad en el proceso de múltiples titulaciones, creación de dobles programas por niveles de formación intra-facultad e inter-facultades y la creación de dobles o múltiples titulaciones por niveles de formación con instituciones nacionales e internacionales</t>
  </si>
  <si>
    <t>Mesas de trabajo realizadas para la creación por niveles de formación intra-facultad e Inter-Facultades</t>
  </si>
  <si>
    <t>ΣMesas de Trabajo con currículo y calidad para Dobles Programas por niveles de formación
NOTA:  2 Intra-Facultad  - 2 Inter-Facultades (4 Total)</t>
  </si>
  <si>
    <t xml:space="preserve">Mesas de trabajo realizadas con currículo y calidad para la creación dobles/múltiples titulaciones por niveles de formación con instituciones nacionales e Internacionales
</t>
  </si>
  <si>
    <t>ΣMesas de Trabajo con currículo y calidad para Dobles/Múltiples titulaciones por niveles de formación con instituciones nacionales e Internacionales
NOTA: 2 Nacionales - 2 Internacionales (4Total)</t>
  </si>
  <si>
    <t xml:space="preserve">Realizar mesas de trabajo conjunto con el ILUD y otras dependencias para desarrollar estrategias que permitan la inclusión de al menos una segunda lengua en el currículo del 5% de los programas académicos de pregrado y el fomento del plurilingüismo. </t>
  </si>
  <si>
    <t>Porcentaje de programas académicos de Pregrado con segunda lengua incluida en su currículo.</t>
  </si>
  <si>
    <t>(Programas académicos de pregrado con segunda lengua incluida en su currículo/Total de programas académicos) *100
Nota: Para la medición de este indicador el total de programas académicos de pregrado es 43.</t>
  </si>
  <si>
    <t>Promover las Relaciones externas de la UDFJC a través de convenios, redes, alianzas y asociaciones que contribuyan a las funciones misionales.</t>
  </si>
  <si>
    <t>Numero de Convenios Nacionales Suscritos</t>
  </si>
  <si>
    <t>∑Convenios Nacionales Suscritos</t>
  </si>
  <si>
    <t>Numero de Convenios Internacionales Suscritos</t>
  </si>
  <si>
    <t>∑Convenios Internacionales Suscritos</t>
  </si>
  <si>
    <t>Acciones de Acompañamiento a la adhesión de redes y alianzas.
NOTA: Numero de redes y alianzas gestionadas desde la Unidad de Relaciones Internacionales para su adhesión.</t>
  </si>
  <si>
    <t>∑Acciones de Acompañamiento a la gestión de redes y alianzas</t>
  </si>
  <si>
    <t>Acompañar en la formulación de proyectos de cooperación nacional e internacional y en la identificación de fuentes de financiación.</t>
  </si>
  <si>
    <t>Fuentes de financiación identificadas</t>
  </si>
  <si>
    <t>ΣFuentes de Cooperación nacional e internacional Identificados</t>
  </si>
  <si>
    <t>Acompañamientos realizados para la formulación de proyectos de cooperación</t>
  </si>
  <si>
    <t xml:space="preserve">ΣAcompañamientos realizados para la formulación de Proyectos de Cooperación </t>
  </si>
  <si>
    <t>Acompañamiento a la Oficina de Investigaciones en las acciones de internacionalización de la investigación, creación e innovación</t>
  </si>
  <si>
    <t xml:space="preserve">Numero de mesas de trabajo convocadas por la Oficina de Investigación 
</t>
  </si>
  <si>
    <t>(Acompañamientos realizados/Acompañamientos solicitados)*100</t>
  </si>
  <si>
    <t>Desarrollar programas de movilidad estudiantil saliente de tal manera que se facilite la participación de estudiantes con el fin de complementar su formación como profesionales competitivos, participando en algún tipo de actividad académica o estudiantil en otra institución.</t>
  </si>
  <si>
    <t>Porcentaje de estudiantes postulados  y aceptados en IES</t>
  </si>
  <si>
    <t>(Estudiantes Aceptados por instituciones Nacionales e Internacionales / Estudiantes Postulados por la UDFJC)*100</t>
  </si>
  <si>
    <t>Estudiantes que realizaron movilidad saliente</t>
  </si>
  <si>
    <t>Estudiantes que realizaron movilidad saliente / 1</t>
  </si>
  <si>
    <t>Estudiantes que realizaron movilidad Saliente con apoyo parcial</t>
  </si>
  <si>
    <t>Estudiantes que realizaron movilidad saliente con apoyo parcial / 1</t>
  </si>
  <si>
    <t>Desarrollar programas de movilidad estudiantil Entrante de tal manera que se facilite la participación de estudiantes con el fin de complementar su formación como profesionales internacionalmente competitivos, participando en algún tipo de actividad académica o estudiantil en otra institución.</t>
  </si>
  <si>
    <t>Porcentaje de estudiantes postulados en Movilidad entrante y aceptados en la UD</t>
  </si>
  <si>
    <t>(Estudiantes Aceptados por la UDFJC / Estudiantes Postulados por Instituciones Nacionales e Internacionales)*100</t>
  </si>
  <si>
    <t>Estudiantes que realizaron movilidad Entrante</t>
  </si>
  <si>
    <t>Estudiantes que realizaron movilidad Entrante / 1</t>
  </si>
  <si>
    <t>Estudiantes que realizaron movilidad Entrante con apoyo</t>
  </si>
  <si>
    <t>Estudiantes que realizaron movilidad entrante con apoyo  / 1</t>
  </si>
  <si>
    <t>Apoyar los procesos de movilidad de Docentes que generen impacto en las actividades de internacionalización institucional</t>
  </si>
  <si>
    <t>Docentes UD en movilidad por semestre académico</t>
  </si>
  <si>
    <t>Docente que realizaron Movilidad / 1</t>
  </si>
  <si>
    <t xml:space="preserve">Número de docentes que recibieron apoyo económico externo para el desarrollo de su movilidad </t>
  </si>
  <si>
    <t>Apoyar los procesos de movilidad de Invitados que generen impacto en las actividades de internacionalización institucional</t>
  </si>
  <si>
    <t>Invitados Nacionales e Internacionales</t>
  </si>
  <si>
    <t>Invitados que realizaron Movilidad / 1</t>
  </si>
  <si>
    <t>Invitados Nacionales e Internacionales que realizaron movilidad en el marco de proyectos interinstitucionales o becas externas</t>
  </si>
  <si>
    <t>Apoyar los procesos de Movilidad académica de gestores en doble vía (entrante / saliente, presencial / virtual nacional / internacional)</t>
  </si>
  <si>
    <t>Gestores de la UD que realizaron movilidad en el marco de proyectos interinstitucionales o becas externas</t>
  </si>
  <si>
    <t>Gestores de la UD que realizaron Movilidad / 1</t>
  </si>
  <si>
    <t>Gestores Invitados que realizaron movilidad en el marco de proyectos interinstitucionales o becas externas</t>
  </si>
  <si>
    <t>Gestores Invitados que realizaron Movilidad / 1</t>
  </si>
  <si>
    <t>Apoyar los procesos de movilidad Egresados para promover los vínculos y la cooperación académica de la institución con sus pares en el ámbito nacional e internacional</t>
  </si>
  <si>
    <t>Socializaciones realizadas</t>
  </si>
  <si>
    <t>Socializaciones realizadas / 1</t>
  </si>
  <si>
    <t>Numero de solicitudes apoyo de egresados</t>
  </si>
  <si>
    <t>Numero de solicitudes atendidas / Numero de solicitudes realizadas por egresados.</t>
  </si>
  <si>
    <t>Articular con la Oficina de tecnologías para trazar la hoja de ruta en el desarrollo e implementación de la plataforma de internacionalización.</t>
  </si>
  <si>
    <t>Mesas de trabajo realizadas para la implementación del sistema de internacionalización</t>
  </si>
  <si>
    <t>∑mesas de trabajo</t>
  </si>
  <si>
    <t>Hoja de ruta elaborada.</t>
  </si>
  <si>
    <t>(fases ejecutadas/fases planeadas (3)) 
Nota: las fases son: Análisis de los requerimientos del sistema, elaboración del cronograma de actividades, ejecución del cronograma</t>
  </si>
  <si>
    <t>Apoyar a las Unidades Académicas en la formulación de estrategias que permitan reportar actividades de impacto según su gestión en los Rankings Nacionales e Internacionales.</t>
  </si>
  <si>
    <t>Mesas de Trabajo Realizadas con las Unidades académicas de la Universidad.</t>
  </si>
  <si>
    <t>∑de mesas de trabajo realizadas.</t>
  </si>
  <si>
    <t>Socializaciones realizadas con las Unidades Académicas de la Universidad</t>
  </si>
  <si>
    <t>∑de socializaciones realizadas.</t>
  </si>
  <si>
    <t xml:space="preserve">Reportes realizados </t>
  </si>
  <si>
    <t>(Reporte realizados / Reportes solicitados)*100</t>
  </si>
  <si>
    <t>Fortalecer la Imagen de URELINTER , para lograr el reconocimiento a nivel interno y externo</t>
  </si>
  <si>
    <t>Actualización de la Pagina WEB de URELINTER con las Acciones llevadas acabo durante la vigencia</t>
  </si>
  <si>
    <t>(Información Cargada / Solicitud cargue de Información Mensual)*100</t>
  </si>
  <si>
    <t>Creación de Boletines Mensuales durante la Vigencia</t>
  </si>
  <si>
    <t xml:space="preserve"> Boletines Creados / 1</t>
  </si>
  <si>
    <t>Programas de Radio Emitidos</t>
  </si>
  <si>
    <t>Programas de Radio / 1</t>
  </si>
  <si>
    <t>Participar en eventos estratégicos y misiones académicas para el relacionamiento externo o intercambio de buenas practicas con IES a nivel Internacional</t>
  </si>
  <si>
    <t xml:space="preserve">Participación en eventos estratégicos y misiones académicas para el relacionamiento externo e intercambio de buenas practicas </t>
  </si>
  <si>
    <t>Participación en eventos / 1</t>
  </si>
  <si>
    <t>Acompañar a la Vicerrectoría Académica para la creación de la maestría en Internacionalización de la Educación Superior</t>
  </si>
  <si>
    <t>∑de estrategias realizadas para la creación de la maestría en Internacionalización de la Educación Superior</t>
  </si>
  <si>
    <t>∑de estrategias realizadas</t>
  </si>
  <si>
    <t>OFICINA ASESORA JURIDICA</t>
  </si>
  <si>
    <t>Para la vigencia 2024, la dependencia estructuró su Plan de Acción a través de 14 actividades generales, a las cuales les asoció 14 metas e indicadores. En el presente informe se consolidan los avances cuantitativos reportados por la Unidad en el periodo comprendido entre el 1 de enero y el 31 de marzo. 
De esta manera, de acuerdo con los resultados reportados, a corte del 31 de marzo de 2024, el nivel de avance del Plan de Acción de la Oficina Asesora Jurídica es de 100%. En ese sentido, con base en el ejercicio de seguimiento coordinado desde la Oficina Asesora de Planeación, se establece las siguientes observaciones:
La actividad No. 11 y No. 15, corresponden al avance de las políticas del MIPG en las que se encuentran involucrada la unidad, sin embargo, al tratarse de la misma actividad, se recomienda que soliciten formalmente a la Oficina Asesora de Planeación la inactivación o eliminación de la actividad No. 11 para que asi se reporte únicamente los avances de la actividad No. 15 en la ejecución de las acciones de mejora necesarias para cerrar las brechas identificadas y lograr incrementar el nivel de implementación de las respectivas políticas del MIPG.</t>
  </si>
  <si>
    <t>Desarrollar tareas de Secretaría Técnica del Comité de Conciliación, de acuerdo con lo dispuesto en la resolución 208 del 07 de junio de 2019.</t>
  </si>
  <si>
    <t>Porcentaje de Actualización del SIPROJ a las Solicitudes de Conciliación</t>
  </si>
  <si>
    <t>(Solicitudes y/o Actas de Conciliación tramitadas y radicadas en el SIPROJ/Total solicitudes y/o Actas de Conciliación)*100</t>
  </si>
  <si>
    <t>Realizar la defensa de la Universidad en los trámites de conciliación extrajudicial.</t>
  </si>
  <si>
    <t>Actualización de la información de los trámites de conciliación extrajudicial en el SIPROJ.</t>
  </si>
  <si>
    <t>(Trámites de conciliación extrajudicial actualizados/ Total de Trámites de conciliación radicados)*100</t>
  </si>
  <si>
    <t>Realizar el ejercicio de la defensa y representación de la Universidad Distrital Francisco José de Caldas en los procesos judiciales, arbitrales, constitucionales, administrativos y conflictos pensionales.</t>
  </si>
  <si>
    <t>Actualización del SIPROJ</t>
  </si>
  <si>
    <t>(Número de Procesos judiciales, arbitrales, constitucionales, administrativos y conflictos pensionales actualizados / Número total de procesos judiciales, arbitrales, constitucionales, administrativos y conflictos pensionales asignados)*100</t>
  </si>
  <si>
    <t>Gestionar el cobro coactivo en sus diferentes etapas, de acuerdo a las solicitudes de otras dependencias.</t>
  </si>
  <si>
    <t>Gestión de Cobro Coactivo</t>
  </si>
  <si>
    <t>(Cobros coactivos sustanciados/ Total de solicitudes de cobro coactivo recibidos)*100</t>
  </si>
  <si>
    <t>Garantizar la legalidad de los trámites precontractuales adelantados por la institución y de los trámites de incumplimientos contractuales, Comisiones de Estudio y Movilidad Académica.</t>
  </si>
  <si>
    <t xml:space="preserve">Documentos precontractuales jurídicamente revisados </t>
  </si>
  <si>
    <t>(Número de documentos precontractuales jurídicamente revisados/ Total de documentos precontractuales recibidas)*100</t>
  </si>
  <si>
    <t>Publicar, reportar los documentos asociados a la gestión contractual de la Oficina Asesora Jurídica en lo que respecta a las etapas precontractuales y ejecución contractual.</t>
  </si>
  <si>
    <t>Publicación de información en las etapas precontractual y poscontractual de la Oficina Asesora Jurídica  en el SECOP</t>
  </si>
  <si>
    <t>(Número de documentos precontractuales y poscontractuales publicados y actualizados / Total de documentos  precontractuales y poscontractuales recibidos)*100</t>
  </si>
  <si>
    <t>Revisar jurídicamente los actos administrativos emitidos por los órganos de dirección y gobierno de la institución y por las dependencias competentes de la misma.</t>
  </si>
  <si>
    <t>Actos administrativos revisados</t>
  </si>
  <si>
    <t>(Número de actos administrativos revisados / Número total de actos administrativos recibidos)*100</t>
  </si>
  <si>
    <t>Asesorar a las diferentes dependencias de la Universidad con relación a las actividades propias de la Universidad.</t>
  </si>
  <si>
    <t>Conceptos jurídicos emitidos sobre las actividades propias de la institución</t>
  </si>
  <si>
    <t>(Número de conceptos jurídicos emitidos sobre las actividades propias de la institución / Número total consultas jurídicas sobre las actividades propias de la institución)*100</t>
  </si>
  <si>
    <t>Intervenir archivísticamente (archivo físico) y creación de un sistema que administre en carpetas compartidas (archivo digital) el archivo de gestión de la Oficina Asesora Jurídica, de acuerdo a las TRD y las normas vigentes.</t>
  </si>
  <si>
    <t xml:space="preserve">Documentación del archivo organizada, depurada y digitalizada </t>
  </si>
  <si>
    <t xml:space="preserve">(Expedientes archivísticos organizados, depurados y digitalizados / Total expedientes archivísticos de 2024)*100 </t>
  </si>
  <si>
    <t>Tramitar de manera oportuna las acciones relacionadas con la gestión administrativa de la Oficina Asesora Jurídica</t>
  </si>
  <si>
    <t>Respuesta a Requerimientos
Planes de Mejoramiento
Respuesta oportuna de requerimientos</t>
  </si>
  <si>
    <t>(Requerimientos atendidos oportunamente / Requerimientos recibidos)*100</t>
  </si>
  <si>
    <t xml:space="preserve">Garantizar el cumplimiento de las acciones asignadas a la Oficina Asesora Jurídica en su rol de gestor del proceso de Defensa Jurídica y Control Interno. </t>
  </si>
  <si>
    <t>(Actividades ejecutadas en el Marco del MIPG / Actividades establecidas en los Planes de Acción del Cierre de Brechas MIPG) *100</t>
  </si>
  <si>
    <t>Conocer de la etapa de juzgamiento en los procesos disciplinarios en donde pueda existir responsabilidad disciplinaria de los servidores públicos y trabajadores oficiales, desde la remisión del expediente por parte de la Oficina Asesora de Asuntos Disciplinarios, y hasta la notificación del fallo de primera instancia a los sujetos procesales.</t>
  </si>
  <si>
    <t>Actos administrativos, Respuesta a peticiones y, Expedientes organizados, depurados y digitalizados</t>
  </si>
  <si>
    <t>(Actos administrativos, Respuesta a peticiones y, Expedientes organizados, depurados y digitalizados opotunamente elaborados / Total Actos administrativos, Respuesta a peticiones y, Expedientes)*100</t>
  </si>
  <si>
    <t>Tramitar de manera oportuna las acciones relacionadas con la gestión jurídica administrativa de la Oficina Asesora Jurídica en las Decanaturas</t>
  </si>
  <si>
    <t>Ejecutar las acciones de mejora necesarias para cerrar las brechas identificadas y lograr incrementar el nivel de implementación de las políticas del Modelo Integrado de Gestión – MIPG:
Política: 7-1) Control Interno
Política: 5-1) Gestión Documental 
Política: 2-2) Gestión Presupuestal y Eficiencia del Gasto Publico
Política: 5-2) Transparencia, acceso a la información pública y lucha contra la corrupción.
Política: 3-5) Gobierno Digital 
Política: 3-2) servicio al ciudadano
Política: 3-7) Defensa Judicial</t>
  </si>
  <si>
    <t>(Acciones realizadas en el trimestre para el cierre de brechas identificadas/Acciones de mejoras sobre las políticas identificadas)*100</t>
  </si>
  <si>
    <t>UNIDAD DE QUEJAS, RECLAMOS Y ATENCIÓN AL CIUDADANO</t>
  </si>
  <si>
    <t>Para la vigencia 2024, la dependencia estructuró su Plan de Acción a través de 14 actividades generales, a las cuales les asoció 14 metas e indicadores. En el presente informe se consolidan los avances cuantitativos reportados por la Unidad en el periodo comprendido entre el 1 de enero y el 31 de marzo de la presente vigencia.
De esta manera, de acuerdo con los resultados reportados, a corte del 31 de marzo de 2024, el nivel de avance del Plan de Acción de la Unidad de Quejas, Reclamos y Atención al Ciudadano es de 81%. En ese sentido, con base en el ejercicio de seguimiento coordinado desde la Oficina Asesora de Planeación, se establece las siguientes observaciones:
- La actividad No.2, presenta un nivel bajo de avance dado a que la programación de las actividades académicas en las instituciones de educación media, se realizan durante los tres primeros meses.
- Respecto a la actividad No. 5, no se realizaron socializaciones de la figura del defensor del ciudadano, dado que se adelantó la planeación de las actividades que se desarrollaran a partir del 2do trimestre.</t>
  </si>
  <si>
    <t>Actualizar la información general publicada en plataformas inherentes a la Unidad de Quejas, Reclamos y Atención al Ciudadano</t>
  </si>
  <si>
    <t>Actualización de Información en Plataformas</t>
  </si>
  <si>
    <t>(#Actualizaciones de Plataformas realizadas / #Actualizaciones de Plataformas requeridas)*100</t>
  </si>
  <si>
    <t>Acompañar charlas de orientación universitaria, ferias universitarias y eventos, en los cuales se brinde información de interés a la ciudadanía respecto de los servicios misionales de la Institución.</t>
  </si>
  <si>
    <t>Acompañamiento a charlas, ferias universitarias y eventos.</t>
  </si>
  <si>
    <t>Sumatoria de charlas, ferias universitarias y eventos acompañados</t>
  </si>
  <si>
    <t>Garantizar la atención presencial, telefónica y virtual en los diferentes puntos y canales de atención al ciudadano de la Universidad de conformidad con el protocolo de atención al ciudadano y términos generales de calidad.</t>
  </si>
  <si>
    <t>Solicitudes de acceso a la información atendidas</t>
  </si>
  <si>
    <t>(#solicitudes de acceso a la información atendidas  / #solicitudes de acceso a la información allegadas por todos los canales de atención)*100</t>
  </si>
  <si>
    <t>Brindar a la comunidad universitaria y a la ciudadanía en general una atención de calidad acorde con sus necesidades y expectativas, dentro del marco de sus deberes y derechos, conforme a la normatividad vigente
Promover la atención de calidad a la comunidad universitaria y ciudadanía en general</t>
  </si>
  <si>
    <t>Jornadas de Capacitación en temas de atención y servicio a la ciudadanía</t>
  </si>
  <si>
    <t>(# de jornadas de capacitación desarrolladas / # de jornadas de capacitación desarrolladas)*100</t>
  </si>
  <si>
    <t xml:space="preserve">Realizar campañas de divulgación del Decreto 392 de 2015, el cual reglamenta la figura de Defensor del Ciudadano, </t>
  </si>
  <si>
    <t>Socializaciones Defensor del Ciudadano</t>
  </si>
  <si>
    <t>Sumatoria de campañas de socialización desarrolladas</t>
  </si>
  <si>
    <t>Procesar las acciones ciudadanas recibidas por los diferentes canales de atención, acorde con el procedimiento SC-PR-003 gestión de 
peticiones.</t>
  </si>
  <si>
    <t>Trámite de PQRS</t>
  </si>
  <si>
    <t>(# PQRS tramitadas / # PQRS recibidas en todos los canales de atención)*100</t>
  </si>
  <si>
    <t>Realizar seguimiento a la respuesta oportuna y calidad de las peticiones, quejas y reclamos recibidas por la Universidad.</t>
  </si>
  <si>
    <t>Seguimiento a respuestas de PQRS</t>
  </si>
  <si>
    <t>(# de acciones de mejora adelantadas en el periodo / # de áreas que requieren acciones de mejora)</t>
  </si>
  <si>
    <t>Medir la satisfacción de la ciudadanía en cuanto a la prestación del servicio recibido por los diferentes canales de atención.</t>
  </si>
  <si>
    <t xml:space="preserve">Satisfacción de la ciudadanía </t>
  </si>
  <si>
    <t>(Promedio de las evaluaciones aplicadas en el periodo / 5) * 100</t>
  </si>
  <si>
    <t>Tramitar de manera oportuna las acciones relacionadas con la gestión administrativa de la Unidad de Quejas, Reclamos y Atención al Ciudadano</t>
  </si>
  <si>
    <t>Respuesta a requerimientos</t>
  </si>
  <si>
    <t>Hacer seguimiento al cumplimiento de la Ley 1712 de 2014 de Transparencia y Acceso a la Información de la Institución.</t>
  </si>
  <si>
    <t>Cumplimiento de Botón de transparencia</t>
  </si>
  <si>
    <t>( # de subíndices de información que cumplen con los criterios de Ley / # de subíndices de información requeridos por la Ley 1712 de 2014 ) * 100</t>
  </si>
  <si>
    <t xml:space="preserve">Implementar ejercicios de diálogo internos y con grupos de valor para identificar prioridades y definir colaborativamente acciones para la mejora de la atención al ciudadano </t>
  </si>
  <si>
    <t>Ejercicios de diálogo desarrollados</t>
  </si>
  <si>
    <t xml:space="preserve">Sumatoria de ejercicios de diálogo internos y con grupos de valor desarrollados </t>
  </si>
  <si>
    <t>Elaborar los informes técnicos periódicos requeridos que reflejen la gestión de PQRS en la Institución</t>
  </si>
  <si>
    <t>Informes elaborados, publicados y enviados a entes competentes</t>
  </si>
  <si>
    <t>Sumatoria de informes de gestión elaborados, entregados y publicados</t>
  </si>
  <si>
    <t>Garantizar el cumplimiento de las acciones asignadas a la Unidad de Quejas, Reclamos y Atención al Ciudadano en su rol de gestor del proceso Servicio al Ciudadano</t>
  </si>
  <si>
    <t>Porcentaje de Cumplimiento de entrega de reportes de seguimiento</t>
  </si>
  <si>
    <t>( # de reportes de Mapa de Riesgos y PAAC entregados / # de reportes de Mapa de Riesgos y PAAC requeridos) * 100</t>
  </si>
  <si>
    <t>UNIDAD DE ACTAS ARCHIVO Y MICROFILMACIÓN</t>
  </si>
  <si>
    <t>Para la vigencia 2024, la dependencia estructuró su Plan de Acción a través de cinco (5) actividades generales, a las cuales les asoció siete (7) metas e indicadores. En el presente informe se consolidan los avances cuantitativos reportados por la Unidad en el periodo comprendido entre el 1 de enero y el 31 de marzo.
De esta manera, de acuerdo con los resultados reportados, a corte del 31 de marzo de 2024, el nivel de avance del Plan de Acción de la Unidad de Actas, Archivo y Microfilmación es de 81%. En ese sentido, con base en el ejercicio de seguimiento coordinado desde la Oficina Asesora de Planeación, se establece las siguientes observaciones:
- La actividad No. 1, no presenta avance debido a que la contratación del personal de la unidad se realizo hasta el mes de marzo, por tal razon no se cuenta con la elaboración de las herramientas de gestión documental. 
- En lo que respecta a la actividad No. 3, la aplicación de las TRD, consta de 3 etapas: Organización Documental, Retención y Disposición Final, por lo anterior, no es posible calcular el indicador hasta no se suplan dichas fases. 
- Por ultimo,en la actividad No. 5, la unidad manifiesta que para la vigencia 2023, los recursos asignados al Proyecto de Inversión 7898 fueron apropiados por la Secretaria General y fueron invertidos en el Contrato Interadministrativo 2043 de 2023, cuyo objeto es “proveer a la universidad distrital Francisco Jose de Caldas de una solución integral de gestión archivística y documental con el uso de las tecnologías de la información y las comunicaciones (tic), que garantice el acceso a la documentación pública y a la normatividad institucional vigente”. La Supervisión del Contrato mencionado está a cargo de la Secretaría General; de acuerdo con lo anterior, la Oficina Asesora de Planeación, recomienda solicitar la inactivación de la actividad de manera formal para su analisis y aprobación.</t>
  </si>
  <si>
    <t>Elaborar las herramientas de gestión documental necesarias para el uso, manejo y tratamiento de la documentación física y electrónica de la Universidad</t>
  </si>
  <si>
    <t>Herramientas de gestión documental elaboradas</t>
  </si>
  <si>
    <t>(herramientas elaboradas/herramientas a elaborar)*100</t>
  </si>
  <si>
    <t>Aplicar las Tablas de Retención Documental</t>
  </si>
  <si>
    <t>Documentos organizados de acuerdo con las TRD</t>
  </si>
  <si>
    <t>∑metros lineales organizados de acuerdo con las Tablas de Retención Documental</t>
  </si>
  <si>
    <t>Tramitar de manera oportuna las acciones relacionadas con la gestión administrativa de la Unidad de Actas, Archivo y Microfilmación.</t>
  </si>
  <si>
    <t>Respuesta oportuna a los requerimientos</t>
  </si>
  <si>
    <t>(Requerimientos atendidos de manera oportuna/requerimientos allegados)*100</t>
  </si>
  <si>
    <t>Garantizar el cumplimiento del proyecto de inversión 7898 Actualización y Modernización de la Gestión Documental de la Universidad Distrital Francisco José de Caldas.</t>
  </si>
  <si>
    <t>Actividades del proyecto de inversión 7898 cumplidas</t>
  </si>
  <si>
    <t>(Actividades del proyecto de inversión 7898 ejecutadas/Actividades del proyecto de inversión 7898 programadas)*100</t>
  </si>
  <si>
    <t>Ejecución presupuestal del proyecto de inversión 7898</t>
  </si>
  <si>
    <t>(Presupuesto ejecutado/Presupuesto asignado)*100</t>
  </si>
  <si>
    <t>VICERRECTORÍA ACADÉMICA</t>
  </si>
  <si>
    <t>Actualizar los procedimientos vigentes  e institucionalizar  nuevos procedimientos en el marco de lo requerido en la Resolución No 602 del 2022 de Rectoría.</t>
  </si>
  <si>
    <t xml:space="preserve">Actualización de procedimientos vigentes  en el Subsistema de Currículo y Calidad </t>
  </si>
  <si>
    <t>∑Procedimientos actualizados</t>
  </si>
  <si>
    <t>Socialización de procedimientos actualizados</t>
  </si>
  <si>
    <t>Jornada de socialización</t>
  </si>
  <si>
    <t>Realizar las acciones establecidas en la Resolución No 069 de 2022, por medio de la cual se define el cronograma de etapas y actividades 2023-2029 para el proceso de Renovación de la Acreditación Institucional de Alta Calidad.</t>
  </si>
  <si>
    <t>Avance en acciones establecidas en el cronograma de renovación de la acreditación institucional</t>
  </si>
  <si>
    <t>Avance en el cronograma de Renovación de la Acreditación Institucional = (acciones ejecutadas/acciones establecidas)*100
Nota: Las acciones proyectadas son 6</t>
  </si>
  <si>
    <t>Acompañar a los programas académicos que lo soliciten, en el proceso de acreditación en alta calidad.</t>
  </si>
  <si>
    <t>Renovación de Acreditación en Alta Calidad de programas académicos de pregrado y posgrado</t>
  </si>
  <si>
    <t>Número de programas acompañados en el proceso de Acreditación en Alta Calidad/ número de programas académicos que solicitan acompañamiento para el proceso de Acreditación en Alta Calidad en la vigencia *100</t>
  </si>
  <si>
    <t>Trimestre 3</t>
  </si>
  <si>
    <t>Elaborar documentos institucionales para orientar el proceso de Acreditación en Alta Calidad Nacional de los programas académicos.</t>
  </si>
  <si>
    <t xml:space="preserve">Lineamientos para la Acreditación en Alta Calidad (nacional o internacional) de programas académicos. </t>
  </si>
  <si>
    <t xml:space="preserve"> Número de documentos elaborados.</t>
  </si>
  <si>
    <t>Participar en la mesa de trabajo de mejora de calidad de datos de información cargada al SNIES, conformada por la Vicerrectoría Académica, Oficina de asignar e institucionalizar las responsabilidades frente a la consolidación y reporte de la información requerida por los diferentes sistemas del MEN</t>
  </si>
  <si>
    <t>Formulación de documento institucional</t>
  </si>
  <si>
    <t>Número de documentos elaborados.</t>
  </si>
  <si>
    <t>Radicar ante el Ministerio de Educación Nacional en la plataforma Nuevo SACES, los procesos de solicitud, renovación y modificación de Registro Calificado.</t>
  </si>
  <si>
    <t>Radicación de procesos de Registro Calificado de programas académicos.</t>
  </si>
  <si>
    <t xml:space="preserve"> ∑registros calificados radicados en plataforma.
Se proyectan 12 distrubuídos así: 7 renovaciones, 2 nuevos programas y 3 modificaciones
</t>
  </si>
  <si>
    <t>Acompañar en la Formulación y actualización de los Planes de Mejoramiento de los Programas en el marco de los procesos de obtención y renovación de registros calificados, así como aquellos relacionados con el proceso de Acreditación y Reacreditación de Alta Calidad de programas.</t>
  </si>
  <si>
    <t xml:space="preserve">Acompañamiento en la revisión y radicación de Planes de Mejoramiento de Proyectos Curriculares </t>
  </si>
  <si>
    <t>Número de programas acompañados mejoramiento/ Número de programas académicos que solicitan acompañamiento para el plan de mejoramiento*100</t>
  </si>
  <si>
    <t>Trimestre 4</t>
  </si>
  <si>
    <t>Generar guías institucionales para la orientación de los procesos de Renovación de Registro Calificado de los proyectos curriculares.</t>
  </si>
  <si>
    <t xml:space="preserve">Lineamientos para el proceso de Registro Calificado (solicitud/ renovación/ modificación).      </t>
  </si>
  <si>
    <t xml:space="preserve">Guía de lineamientos actualizada del proceso el proceso de Registro Calificado (solicitud, renovación, modificación).  </t>
  </si>
  <si>
    <t>Hacer seguimiento a la implementación del piloto de doble titulación suscrito entre la Universidad Pedagógica Nacional y la Universidad Distrital (Licenciatura en Educación Especial y Licenciatura en Pedagogía Infantil)</t>
  </si>
  <si>
    <t>Seguimiento al piloto de doble titulación</t>
  </si>
  <si>
    <t xml:space="preserve"> Actividades ejecutadas/acciones establecidas para la vigencia *100</t>
  </si>
  <si>
    <t>Realizar seguimiento al Avance en la implementación del Plan de Mejoramiento Institucional derivado de las observaciones establecidas por el CNA en la Resolución 023653 del 2021 del Ministerio de Educación Nacional, MEN, por medio de la cual se renueva la Acreditación de Alta Calidad de la Universidad Distrital.</t>
  </si>
  <si>
    <t xml:space="preserve">Reporte de avances en la implementación de las acciones contempladas en el Plan de Mejoramiento Institucional </t>
  </si>
  <si>
    <t>Fortalecer la articulación de la educación media y la educación superior mediante la estructuración de diversas estrategias.</t>
  </si>
  <si>
    <t>Propuesta inicial de línea base de ampliación de cobertura elaborada</t>
  </si>
  <si>
    <t xml:space="preserve"> ∑ propuesta elaborada</t>
  </si>
  <si>
    <t>Modelo de integración de los niveles de formación académica media y educación superior, elaborado.</t>
  </si>
  <si>
    <t xml:space="preserve"> ∑ Modelo de integración de los niveles de formación académica media y educación superior</t>
  </si>
  <si>
    <t>Apoyar la gestión administrativa y financiera de la Vicerrectoría Académica Proyección y seguimiento a planes de mejoramiento internos y externos, así como las tareas misionales que surjan de tareas previstas o no previstas en el plan de trabajo.</t>
  </si>
  <si>
    <t>Informes periódicos sobre gestión contractual, presupuestal y administrativa.</t>
  </si>
  <si>
    <t>(N° de Requerimientos tramitados /N° de requerimientos solicitados) * 100</t>
  </si>
  <si>
    <t>Realizar seguimiento y acompañamiento a las estrategias asociadas al observatorio laboral en el marco de la actualización de la información y reporte de acciones establecidas.</t>
  </si>
  <si>
    <t>Habilitación y legalización de estudiantes</t>
  </si>
  <si>
    <t>Reportes generados</t>
  </si>
  <si>
    <t>Realizar el diseño y la articulación curricular del OLR en el marco de las promoción a la inserción laboral y mejorar las condiciones de empleabilidad laboral de los estudiantes de la UD.</t>
  </si>
  <si>
    <t>Actividades de inserción laboral realizadas</t>
  </si>
  <si>
    <t>Actividades ejecutadas/actividades establecidas para la vigencia *100</t>
  </si>
  <si>
    <t>Articular con las dependencias administrativas y académicas las iniciativas y los proyectos de fomento de emprendimiento de los egresados, por medio de las ferias de emprendimiento, cápsulas de emprendedores y charlas.</t>
  </si>
  <si>
    <t>Estudiantes vinculados a las iniciativas de inserción laboral al interior de la Universidad</t>
  </si>
  <si>
    <t>(N°de estudiantes vinculados en inserción laboral interna / estudiantes identificados para vincular en inciativas de inserción laboral) * 100</t>
  </si>
  <si>
    <t>Gestionar el desarrollo del concurso docente de méritos para provisión de empleos de carrera de docentes</t>
  </si>
  <si>
    <t>% de avance del concurso docencia</t>
  </si>
  <si>
    <t>∑ (%avance de las acciones * Ponderación de las acciones)</t>
  </si>
  <si>
    <t>Promover procesos de formación docente con el objetivo de apoyar el fortalecimiento curricular y el aseguramiento de la calidad.</t>
  </si>
  <si>
    <t>Avance del programa de formación docente</t>
  </si>
  <si>
    <t>Promover procesos de evaluación docente en busca del aseguramiento de la calidad institucional</t>
  </si>
  <si>
    <t>Avance en el proceso de la Evaluación Docente</t>
  </si>
  <si>
    <t>∑ (%avance de las acciones * Ponderación de las acciones</t>
  </si>
  <si>
    <t>Promover procesos de gestión de la información docente, garantizando la calidad y disponibilidad de la información institucional</t>
  </si>
  <si>
    <t>Información actualizada de los docentes</t>
  </si>
  <si>
    <t>(Número de docentes actualizados/Número de docentes inscritos)*100</t>
  </si>
  <si>
    <t>Gestionar proyectos de extensión que promuevan la proyección social a través de conocimiento y saberes que respondan a necesidades de la ciudad</t>
  </si>
  <si>
    <t xml:space="preserve">Contratos Suscritos
</t>
  </si>
  <si>
    <t>∑ contratos suscritos</t>
  </si>
  <si>
    <t>Gestión contratos</t>
  </si>
  <si>
    <t>∑ ( % ejecución de cada tarea*ponderación)</t>
  </si>
  <si>
    <t>37</t>
  </si>
  <si>
    <t>Participar en Propuestas pedagógicas de manera conjunta con otras unidades para impactar el rendimiento académico de los estudiantes activos en la Universidad Distrital Francisco José de Caldas.</t>
  </si>
  <si>
    <t>Porcentaje de avance del seguimiento y acompañamiento a la cátedra</t>
  </si>
  <si>
    <t>38</t>
  </si>
  <si>
    <t>Estructurar y acompañar investigaciones asociadas a las líneas de trabajo académicas que conforman la propuesta del horizonte académico del IEIE.</t>
  </si>
  <si>
    <t>Proyectos y programas del IEIE</t>
  </si>
  <si>
    <t>∑ proyectos y/o programas definidos en el IEIE</t>
  </si>
  <si>
    <t>Productos de investigación</t>
  </si>
  <si>
    <t>39</t>
  </si>
  <si>
    <t>Ampliar y gestionar la oferta Académica para los Estudiantes de Pregrado de la Universidad Distrital Francisco José de Caldas</t>
  </si>
  <si>
    <t>Número de Electivas gestionadas por el IEIE</t>
  </si>
  <si>
    <t>∑ electivas gestionadas por el IEIE</t>
  </si>
  <si>
    <t>40</t>
  </si>
  <si>
    <t xml:space="preserve">Consolidar la gestión de publicaciones académicas en el Instituto.
</t>
  </si>
  <si>
    <t>Número de publicaciones</t>
  </si>
  <si>
    <t>∑ Publicaciones realizadas</t>
  </si>
  <si>
    <t>41</t>
  </si>
  <si>
    <t>Potenciar  la interacción y el intercambio de conocimientos en la comunidad educativa de la UDFJC  mediante la realización de eventos académicos que propicien la investigación y la constitución de redes académicas</t>
  </si>
  <si>
    <t xml:space="preserve">Número de asistentes </t>
  </si>
  <si>
    <t>∑ de asistentes a eventos realizados por el IEIE.</t>
  </si>
  <si>
    <t>42</t>
  </si>
  <si>
    <t xml:space="preserve">Desarrollar contenidos académicos, recursos virtuales de aprendizaje y diseño tecno pedagógico de materiales educativos para la consolidación de ambientes virtuales de aprendizaje de acuerdo con la propuesta establecida de educación virtual.
</t>
  </si>
  <si>
    <t>Porcentaje o nivel de atención a solicitudes de virtualización</t>
  </si>
  <si>
    <t>(Número de procesos de virtualización desarrollados / Número de procesos demandados) * 100</t>
  </si>
  <si>
    <t>44</t>
  </si>
  <si>
    <t>Desarrollar procesos de formación para el fortalecimiento de competencias TIC en estudiantes, docentes y administrativos de la Universidad, que permitan potenciar escenarios pedagógicos, didácticos, profesionales y humanos relacionados con el uso y apropiación de estas tecnologías.</t>
  </si>
  <si>
    <t>Población académica cubierta (docentes, estudiantes, administrativos, egresados)</t>
  </si>
  <si>
    <t>∑ población de la comunidad académica (docentes, estudiantes, administrativos, egresados) formada en competencias TIC</t>
  </si>
  <si>
    <t>Cursos y talleres de formación desarrollados</t>
  </si>
  <si>
    <t>∑ Cursos y talleres de formación desarrollados</t>
  </si>
  <si>
    <t>45</t>
  </si>
  <si>
    <t>Administrar, desarrollar y realizar seguimiento a las plataformas y sistemas de información, así como participar en la integración y servicios tecnológicos en la institución.</t>
  </si>
  <si>
    <t>Disponibilidad promedio de los servicios</t>
  </si>
  <si>
    <t>(∑ % de disponibilidad de cada servicio / Total de servicios)*</t>
  </si>
  <si>
    <t>46</t>
  </si>
  <si>
    <t>Tramitar de manera oportuna las acciones relacionadas con la gestión administrativa de Comité institucional de Planestic-UD y Educación Virtual, asi como los requerimientos presupuestales y precontractuales que se presenten en la vigencia.</t>
  </si>
  <si>
    <t>47</t>
  </si>
  <si>
    <t>Desarrollar contenidos promoviendo el uso de las herramientas tecnológicas y entornos virtuales mediante la consolidación es espacios de formación constante para docentes, estudiantes y personal que apoye en los procesos académicos - administrativos</t>
  </si>
  <si>
    <t>Contenidos de autor desarrollados en las diferentes áreas del conocimiento</t>
  </si>
  <si>
    <t xml:space="preserve">Número de contenidos de formación desarrollados / Número de contenidos demandados) * 100 </t>
  </si>
  <si>
    <t>Cantidad de solicitudes atendidas en la implementación de ambientes y objetos de aprendizaje</t>
  </si>
  <si>
    <t>(Solicitudes atendidas en la implementación de ambientes y objetos aprendizaje / solicitudes requeridas en la implementación de ambientes y objetos aprendizaje)* 100</t>
  </si>
  <si>
    <t>55</t>
  </si>
  <si>
    <t>Realizar acciones con dependencias académico administrativas y facultades sobre la creación y apropiación de contenidos digitales, adaptaciones accesibles y personalizables.</t>
  </si>
  <si>
    <t>Número de personas de la comunidad universitaria formadas en creación de materiales digitales accesibles</t>
  </si>
  <si>
    <t>∑ de personas de la comunidad universitaria formadas en creación de materiales digitales accesibles</t>
  </si>
  <si>
    <t>57</t>
  </si>
  <si>
    <t>Diseñar y desarrollar estrategias orientadas al fomento del respeto, reconocimiento y aprecio a la interculturalidad y la diversidad</t>
  </si>
  <si>
    <t>Número de actividades realizadas para el reconocimiento y aprecio a la interculturalidad y a la diversidad</t>
  </si>
  <si>
    <t>∑ de actividades realizadas orientadas al reconocimiento y aprecio a la interculturalidad y a la diversidad</t>
  </si>
  <si>
    <t>Número de personas participantes y sensibilizadas en el reconocimiento y aprecio a la interculturalidad y a la diversidad</t>
  </si>
  <si>
    <t>∑ de personas participantes y sensibilizadas en las diferentes actividades</t>
  </si>
  <si>
    <t>58</t>
  </si>
  <si>
    <t>Realizar acciones de asesoría para la reducción de la deserción estudiantil o la mejora del nivel académico de los estudiantes en riesgo de abandono, mediante el uso de mecanismos de detección de estudiantes en vulnerabilidad y el uso de recursos Acacia</t>
  </si>
  <si>
    <t>Porcentaje de dependencias y proyectos curriculares asesorados en aspectos de consejerías, reacción y acogimiento a personas en condición vulnerable</t>
  </si>
  <si>
    <t>(Proyectos curriculares y dependencias académico - administrativas asesoradas / proyectos curriculares y dependencias académico - administrativas solicitantes )*100</t>
  </si>
  <si>
    <t>Porcentaje de avance en el diseño de la estrategia de caracterización de la población en condición vulnerable de la UDFJC</t>
  </si>
  <si>
    <t>(número fases desarrolladas / número de fases planeadas) *100
Nota: Las fases planeadas son 4</t>
  </si>
  <si>
    <t xml:space="preserve"> % avance de la implementación del observatorio de deserción</t>
  </si>
  <si>
    <t>(etapas de la agenda de trabajo desarrolladas / actividades planeadas) *100
Nota: Las fases planeadas son 4</t>
  </si>
  <si>
    <t>59</t>
  </si>
  <si>
    <t>Realizar acciones para el desarrollo de competencia didáctica en profesores con la mejora y creación de diseños didácticos accesibles y con afectividad (DDAA) y ambientes de aprendizaje accesibles y con afectividad(AAAA) en los procesos académicos universitarios.</t>
  </si>
  <si>
    <t>Número de profesores y estudiantes para profesor formados en ambientes de aprendizaje accesibles y afectivos (AAAA)</t>
  </si>
  <si>
    <t>∑ de número de profesores y estudiantes para profesor  formados en AAAA</t>
  </si>
  <si>
    <t>63</t>
  </si>
  <si>
    <t>Desarrollar acciones para la apropiación e implementación del Documento de Acuerdo de Política de Educación Superior Incluyente y Accesible</t>
  </si>
  <si>
    <t xml:space="preserve"> % avance en la ruta de trabajo para consolidación de la política</t>
  </si>
  <si>
    <t>Número de etapas de la ruta de trabajo desarrolladas / Número de etapas planeadas *100
Nota: Las fases planeadas son 4</t>
  </si>
  <si>
    <t>Número de Facultades articuladas al programa LabCIA</t>
  </si>
  <si>
    <t>∑ de número articulaciones realizadas con las facultades</t>
  </si>
  <si>
    <t>% avance de la elaboración del documento de orientaciones curriculares en el marco de una Universidad Incluyente y Accesible</t>
  </si>
  <si>
    <t>Número de fases realizados / Número de fases planeados * 100.
Nota: Las fases planeadas son 4
Estructura del documento
Elaboración de la propuesta inicial
Revisión del documento
Presentación del documento a la VA</t>
  </si>
  <si>
    <t>69</t>
  </si>
  <si>
    <t>Coordinar el desarrollo del plan de acción de la Red de Instituciones de Educación Superior con Centros Acacia</t>
  </si>
  <si>
    <t>% de ejecución del plan de acción de la Red Acacia</t>
  </si>
  <si>
    <t>Número de actividades ejecutadas / Número de actividades planeadas * 100
Nota: se consideran 16 actividades</t>
  </si>
  <si>
    <t>70</t>
  </si>
  <si>
    <t>Articular acciones de investigación intra e interinstitucionales orientadas al desarrollo de una Universidad Incluyente y Accesible.</t>
  </si>
  <si>
    <t>Número de asesorías realizadas orientadas al desarrollo de una Universidad Incluyente y Accesible.</t>
  </si>
  <si>
    <t>∑ de asesorías de trabajos de grado orientadas al desarrollo de una Universidad Incluyente y Accesible</t>
  </si>
  <si>
    <t>Número de acciones de investigación e innovación realizadas</t>
  </si>
  <si>
    <t>∑ de acciones de investigación e innovación realizadas</t>
  </si>
  <si>
    <t>Número de proyectos en ejecución</t>
  </si>
  <si>
    <t>∑ de proyectos en ejecución</t>
  </si>
  <si>
    <t>FACULTAD DE INGENIERIA</t>
  </si>
  <si>
    <t xml:space="preserve">Promover la investigación, creación e innovación y responsabilidad empresarial
</t>
  </si>
  <si>
    <t>Bases de datos de grupos y semilleros de la Facultad de Ingeniería</t>
  </si>
  <si>
    <t>(Número total de base de datos elaboradas de grupos y semilleros de la Facultad de Ingeniería)</t>
  </si>
  <si>
    <t xml:space="preserve">Actualizaciones realizadas a grupos y semilleros de Investigación de la Facultad </t>
  </si>
  <si>
    <t>(Número total de actualizaciones realizadas de grupos y semilleros de Investigación de la Facultad de Ingeniería / Número total de grupos y semilleros de Investigación de la Facultad de Ingeniería)*100</t>
  </si>
  <si>
    <t>Fortalecer la infraestructura tecnológica de los laboratorios y aulas especializadas de la Facultad de Ingeniería</t>
  </si>
  <si>
    <t>Laboratorios y salas para la investigación con actualización en sus equipos.</t>
  </si>
  <si>
    <t>(Número total de laboratorios actualizados de la Facultad de Ingeniería + Número total de salas para la ivestigación actualizadas de la Facultad de Ingeniería + Número total de aulas especializadas actualizadas)</t>
  </si>
  <si>
    <t xml:space="preserve"> Mantenimientos a los equipos de laboratorios, aulas especializadas, auditorio</t>
  </si>
  <si>
    <t>∑ de mantenimientos realizados a los diferentes equipos</t>
  </si>
  <si>
    <t>Reportes del uso de laboratorios y salas de informatica</t>
  </si>
  <si>
    <t>Número total de uso de los laboratorios de la Facultad de Ingeniería + Número total de uso de salas de informática de la Facultad de Ingeniería</t>
  </si>
  <si>
    <t>Promover el fortalecimiento curricular en la facultad</t>
  </si>
  <si>
    <t>Documento con aportes al proyecto de acuerdo de flexibilidad curricular v. 2023</t>
  </si>
  <si>
    <t xml:space="preserve">"(Etapas ejecutadas/Etapas establecidas)*100.
Nota: de acuerdo con la res. 088 se consideraron 4 etapas"
</t>
  </si>
  <si>
    <t xml:space="preserve">Estudio elaborado de oferta académica de facultad
</t>
  </si>
  <si>
    <t xml:space="preserve">(Actividades ejecutadas/actividades programadas)*100
</t>
  </si>
  <si>
    <t xml:space="preserve">Plan de internacionalización de facultad formulado
</t>
  </si>
  <si>
    <t>Promover el aseguramiento a la calidad</t>
  </si>
  <si>
    <t>Documentos y conceptos elaborados para la renovación de alta calidad de los proyectos curriculares</t>
  </si>
  <si>
    <t>(Documentos y conceptos elaborados/Documentos y conceptos solicitados)*100</t>
  </si>
  <si>
    <t>Documentos y conceptos elaborados para la renovación de registros calificados</t>
  </si>
  <si>
    <t xml:space="preserve">(Documentos y conceptos elaborados/Documentos y conceptos solicitados)*100
</t>
  </si>
  <si>
    <t>Plan de mejoramiento de facultad elaborado y socializado</t>
  </si>
  <si>
    <t>(Fases ejecutadas/fases establecidas)*100</t>
  </si>
  <si>
    <t>Adelantar las acciones relacionadas con el proceso de renovación de acreditación institucional</t>
  </si>
  <si>
    <t>Informe de estrategias de divulgación implementadas</t>
  </si>
  <si>
    <t xml:space="preserve">Lista de actividades implementadas
</t>
  </si>
  <si>
    <t>Aumentar la cobertura en los programas de pregrado de la Universidad</t>
  </si>
  <si>
    <t>Estrategias de articulación con la educación media implementadas</t>
  </si>
  <si>
    <t>(Estrategias implementadas/estrategias identificadas)*100</t>
  </si>
  <si>
    <t>Documentos iniciales para presentación de nuevos proyectos curriculares</t>
  </si>
  <si>
    <t xml:space="preserve">(Documentos elaborados/documentos identificados)*100 </t>
  </si>
  <si>
    <t xml:space="preserve">Realizar las actividades de extensión y proyección social </t>
  </si>
  <si>
    <t>Portafolio de servicios elaborado</t>
  </si>
  <si>
    <t>(Actividades ejecutadas/actividades programadas)*100</t>
  </si>
  <si>
    <t>Convenios y alianzas suscritos</t>
  </si>
  <si>
    <t>∑convenios y alianzas suscritos</t>
  </si>
  <si>
    <t>Cursos de educación no formal</t>
  </si>
  <si>
    <t>∑cursos ofertados</t>
  </si>
  <si>
    <t>Fortalecer las estrategias institucionales académicas y administrativas en conjunto con los proyectos curriculares para mejorar la tasa de graduación oportuna (PMI)</t>
  </si>
  <si>
    <t>Informe de implementación de la Guía de consejería elaborado y socializado</t>
  </si>
  <si>
    <t>∑Informe realizado</t>
  </si>
  <si>
    <t>Campañas sobre modalidades de grado realizadas para estudiantes de últimos semestres</t>
  </si>
  <si>
    <t xml:space="preserve">∑Campañas de divulgación de modalidades de grado realizadas </t>
  </si>
  <si>
    <t xml:space="preserve">Documento de análisis de repitencia, permanencia y deserción realizado
</t>
  </si>
  <si>
    <t>∑Documento realizado</t>
  </si>
  <si>
    <t>Promover  el relacionamiento de la facultad con el sector productivo, gubernamental, académico, la sociedad en general.</t>
  </si>
  <si>
    <t>Actividades de divulgación de RS realizadas</t>
  </si>
  <si>
    <t xml:space="preserve">Informe de iniciativas elaborado y socializado
</t>
  </si>
  <si>
    <t>Informe de iniciativas</t>
  </si>
  <si>
    <t>FACULTAD DE CIENCIAS Y EDUCACION</t>
  </si>
  <si>
    <t>Promover el fortalecimiento curricular en la facultad.</t>
  </si>
  <si>
    <t xml:space="preserve">Documento con aportes al proyecto de acuerdo de flexibilidad curricular v. 2023. </t>
  </si>
  <si>
    <t>(Etapas ejecutadas/Etapas establecidas)*100.
Nota: de acuerdo con la res. 088 se consideraron 4 etapas</t>
  </si>
  <si>
    <t>Plan de internacionalización de facultad formulado y aprobado.</t>
  </si>
  <si>
    <t>Promover el aseguramiento a la calidad.</t>
  </si>
  <si>
    <t>Documentos y conceptos elaborados para la renovación de alta calidad de los proyectos curriculares.</t>
  </si>
  <si>
    <t>Plan de mejoramiento de facultad elaborado y socializado.</t>
  </si>
  <si>
    <t>(Fases ejecutadas/fases establecidas)*100
Nota: Se consideran las siguientes fases:
-Elaboración
-Aprobación
-Socialización
-Implementación</t>
  </si>
  <si>
    <t>Adelantar las acciones relacionadas con el proceso de renovación de acreditación institucional.</t>
  </si>
  <si>
    <t>Informe de estrategias de divulgación implementadas.</t>
  </si>
  <si>
    <t>Fortalecer la oferta académica a través de modificaciones a los  programas, en respuesta a las dinámicas nacionales de cobertura en territorio, así como regristros nuevos que vienen desde la vigencia 2023.</t>
  </si>
  <si>
    <t>Estrategias de articulación con la educación media implementadas.</t>
  </si>
  <si>
    <t>(Estrategias implementadas/estrategias identificadas)*100.</t>
  </si>
  <si>
    <t>Documentos para la modificación de registros</t>
  </si>
  <si>
    <t>Documentos iniciales para presentación de nuevos proyectos curriculares.</t>
  </si>
  <si>
    <t>Avanzar en las estrategias de articulación con la educación media y postmedia.</t>
  </si>
  <si>
    <t>Espacios académicos ofertados en otras sedes.</t>
  </si>
  <si>
    <t>(Espacios académicos ofertados/espacios acdémcios identificados para ofertar en distintas sedes)*100</t>
  </si>
  <si>
    <t>Reporte de nuevos cupos por estrategia</t>
  </si>
  <si>
    <t>Reporte de nuevos cupos</t>
  </si>
  <si>
    <t>Portafolio de servicios elaborad</t>
  </si>
  <si>
    <t>Convenios  suscritos</t>
  </si>
  <si>
    <t>∑convenios  suscritos</t>
  </si>
  <si>
    <t>Realizar de manera oportuna las actividades relacionadas con la gestión administrativa de la facultad.</t>
  </si>
  <si>
    <t>Trámite de las solicitudes administrativas</t>
  </si>
  <si>
    <t>Fortalecer las estrategias institucionales académicas y administrativas en conjunto con los proyectos curriculares para mejorar la tasa de graduación oportuna (PDI)
Nota: La tasa global de graduación acumulada para el semestre 11 es de 10,55% y el semestre 13 de 20,07% frente a la media   nacional   que   es   de   24,73%   y   33,77% respectivamente (res 023653 MEN 10 DIC 2021).</t>
  </si>
  <si>
    <t xml:space="preserve">Informe de implementación de la Guía de consejería elaborado y socializado	
</t>
  </si>
  <si>
    <t xml:space="preserve">Campañas sobre modalidades de grado realizadas para estudiantes de últimos semestres	 
</t>
  </si>
  <si>
    <t>∑Campañas de divulgación de modalidades de grado realizadas</t>
  </si>
  <si>
    <t xml:space="preserve">Documento de análisis de repitencia, permanencia y deserción realizado	
</t>
  </si>
  <si>
    <t xml:space="preserve">Actividades de divulgación de RS realizadas
</t>
  </si>
  <si>
    <t xml:space="preserve">	∑Informes realizados</t>
  </si>
  <si>
    <t xml:space="preserve">Prácticas  académicas de estudiantes realizadas </t>
  </si>
  <si>
    <t xml:space="preserve">Número de prácticas realizadas </t>
  </si>
  <si>
    <t xml:space="preserve">Proyectos de investigación radicados	
</t>
  </si>
  <si>
    <t>∑Proyectos radicados</t>
  </si>
  <si>
    <t xml:space="preserve">Encuentro de semilleros, grupos o colectivos realizado	
</t>
  </si>
  <si>
    <t>∑Encuentros de semilleros y grupos de investigación</t>
  </si>
  <si>
    <t xml:space="preserve">Documento de sistematización de experiencias	</t>
  </si>
  <si>
    <t xml:space="preserve">"(Fases realizadas/fases programas)*100
Para la medición se tendrán en cuenta las siguientes fases:
-Identificación de experiencias
-Categorización de experiencias
-Elaboración de la propuesta
-Divulgación del documento
</t>
  </si>
  <si>
    <t>Fortalecer  la política de plurilingüismo en espacios académicos impartidos en otros idiomas que privilegien lenguas nativas para docentes, estudiantes y administrativos, liderados por  la maestría en lingüística aplicada a la enseñanza del inglés y la licenciatura en lenguas extranjeras, el ILUD con enfasis  en inglés.</t>
  </si>
  <si>
    <t xml:space="preserve">Actividaddes realizadas para fortalecer las habilidades en segunda lengua
</t>
  </si>
  <si>
    <t>"(actividades realizadas/actividades programadas)
Nota: las actividades programadas son las siguientes:
-Feria oportunidades Unidad de Relaciones interinstitucionales
-Diseño centro de fortalecimiento de habilidades
-Talleres de lecto escritura en segunda lengua"</t>
  </si>
  <si>
    <t xml:space="preserve">Prueba de valoración de dominio de una segunda lengua  	</t>
  </si>
  <si>
    <t xml:space="preserve">(Estudiantes evaluados en suficiencia en inglés/estudiantes identificados para prueba de suficiencia en inglés)
</t>
  </si>
  <si>
    <t xml:space="preserve">Convenios instiotucionales con instituciones bilingues	
</t>
  </si>
  <si>
    <t>(convenios sucritos con instituciones billingües/convenios indentificados con instituciones billingües)</t>
  </si>
  <si>
    <t>Consolidar el Plan de Mejoramiento de la Facultad de Ciencias y Educación</t>
  </si>
  <si>
    <t xml:space="preserve">Documento de plan de mejoramiento	
</t>
  </si>
  <si>
    <t>"(fases realizadas/fases programadas programadas)
Determinar fases:
-Identificación de las acciones de mejora
-Categorización de acciones de mejora
-Elaboración del documento
-Socialización del documento"</t>
  </si>
  <si>
    <t xml:space="preserve">Capacitación realizadas ala comunidad responsable de la elaboración de indicadores 	
</t>
  </si>
  <si>
    <t xml:space="preserve">∑Número de capacitaciones </t>
  </si>
  <si>
    <t xml:space="preserve">Acciones de mejora implementadas </t>
  </si>
  <si>
    <t>(Número de acciones de mejora implementadas/Acciones de mejora identificadas identificadas)</t>
  </si>
  <si>
    <t>FACULTAD DE MEDIO AMBIENTE</t>
  </si>
  <si>
    <t>Para la vigencia 2024, la dependencia estructuró su Plan de Acción a través de 12 actividades generales, a las cuales les asoció 29 metas e indicadores. En el presente informe se consolidan los avances cuantitativos reportados por la Unidad en el periodo comprendido entre el 1 de enero y el 31 de marzo.
De esta manera, de acuerdo con los resultados reportados, a corte del 31 de marzo de 2024, el nivel de avance del Plan de Acción de la Facultad de Medio Ambiente y Recursos Naturales es del 16%. En ese sentido, con base en el ejercicio de seguimiento coordinado desde la Oficina Asesora de Planeación, se establece las siguientes observaciones:
Si bien es cierto el nivel de avance pareciera un poco bajo, se explica porque buena parte de los indicadores de las actividades quedaron en términos de producto final y no del avance. Sin embargo, para el reporte siguiente se considerará los avances que se tengan sobre los productos.</t>
  </si>
  <si>
    <t>Documento con aportes al proyecto de acuerdo de flexibilidad curricular v. 2024</t>
  </si>
  <si>
    <t>(Etapas ejecutadas/Etapas establecidas)*100.
Nota: de acuerdo con la res. 088 se consideraron 4 etapas ( 1- Preparatorio
2- Análisis
3- Construcción de aportes
4- Consolidación de aportes</t>
  </si>
  <si>
    <t>Estudio elaborado de oferta académica de facultad</t>
  </si>
  <si>
    <t>(Actividades ejecutadas/actividades programadas)*100
- 1) Entrevista a empleadores
- 2)Entrevistas a egresaros
- 3)Estudio de mercado (Ofertas académicas)</t>
  </si>
  <si>
    <t>∑  de documentos de plan de Internterinstitucionalización e internacionalización de  la Facultad</t>
  </si>
  <si>
    <t>Fortalecer las apuestas institucionales en el corto, mediano y largo plazo</t>
  </si>
  <si>
    <t xml:space="preserve">Documento elaborado de plan de desarrollo </t>
  </si>
  <si>
    <t>( # de fases elaborados / # de fases totales establecidas) * 100% 
Las fases establecidas para la medición son las siguientes: 
- 1. Definir la metodología
- 2. Definir la estructura del documento
- 3. Elaborar el documento
- 4. Presentar el documento ante las instancias competentes</t>
  </si>
  <si>
    <t xml:space="preserve">Informe de armonización de los syllabus elaborado </t>
  </si>
  <si>
    <t xml:space="preserve">∑ informes de armonización de Syllabus </t>
  </si>
  <si>
    <t>Actualización del 100% de los planes de estudio</t>
  </si>
  <si>
    <t>(Planes de estudio Actualizados / Planes de estudio identificados para actualizar)*100%</t>
  </si>
  <si>
    <t xml:space="preserve">Promover el aseguramiento a la calidad </t>
  </si>
  <si>
    <t xml:space="preserve">Documentos y conceptos elaborados para la renovación de alta calidad de los proyectos curriculares </t>
  </si>
  <si>
    <t>∑ Proyectos Curriculares que entregan informe de autoevaluación para  la renovación de la acreditación de alta calidad</t>
  </si>
  <si>
    <t>∑ conceptos de las propuestas de los proyectos Curriculares  para Registro Calificado Único</t>
  </si>
  <si>
    <t xml:space="preserve">Plan de mejoramiento de facultad elaborado y socializado </t>
  </si>
  <si>
    <t>Fortalecer el nivel de satisfacción en al prestación de los servicios de la facultad</t>
  </si>
  <si>
    <t>Encuestas de satisfacción</t>
  </si>
  <si>
    <t>(Promedio de calificación general/5) *100%</t>
  </si>
  <si>
    <t>Informe sobre prácticas ejecutadas</t>
  </si>
  <si>
    <t>(Prácticas ejecutadas / Prácticas Programadas) *100%</t>
  </si>
  <si>
    <t xml:space="preserve">Documento Plan de trabajo capacitación docentes </t>
  </si>
  <si>
    <t>∑ documentos plan de trabajo capacitación</t>
  </si>
  <si>
    <t xml:space="preserve">Adelantar las acciones relacionadas con el proceso de renovación de acreditación institucional </t>
  </si>
  <si>
    <t>Informe actividades de divulgación realizadas</t>
  </si>
  <si>
    <t>∑  Informe actividades de divulgación realizadas</t>
  </si>
  <si>
    <t>Concepto al documento informe de autoevaluación con fines de obtención de acreditación</t>
  </si>
  <si>
    <t xml:space="preserve">∑  Proyectos Curriculares que entregan informe de autoevaluación para  la acreditación de alta calidad </t>
  </si>
  <si>
    <t>Concepto a los documentos de renovación de la acreditación</t>
  </si>
  <si>
    <t xml:space="preserve">∑ Proyectos Curriculares que entregan informe de autoevaluación para  la renovación de la acreditación de alta calidad </t>
  </si>
  <si>
    <t xml:space="preserve">Aumentar la cobertura en los programas de pregrado de la Universidad </t>
  </si>
  <si>
    <t xml:space="preserve">Documentos iniciales para presentación de nuevos proyectos curriculares </t>
  </si>
  <si>
    <t xml:space="preserve">( # de fases elaborados / # de fases totales establecidas) * 100%
Las fases son:
1. Revisión de las propuestas
2. Emisión de los conceptos
3. Gestión de avales ante los estamentos competentes </t>
  </si>
  <si>
    <t xml:space="preserve">
*Formulación de nuevo programas de posgrado (1 nuevos) </t>
  </si>
  <si>
    <t xml:space="preserve">( # de fases elaborados / # de fases totales establecidas) * 100%
Las fases son:
1. Estudio de factibilidad
2. Documento de registro calificado
3. Presentación ante los consejos  </t>
  </si>
  <si>
    <t>Nuevas propuestas de educación</t>
  </si>
  <si>
    <t>∑ propuestas de educación continuada</t>
  </si>
  <si>
    <t>Avanzar en las estrategias de articulación con la educación media y postmedia</t>
  </si>
  <si>
    <t>Documento de análisis de ocupación de espacios</t>
  </si>
  <si>
    <t>∑ documento de análisis de ocupación de espacios</t>
  </si>
  <si>
    <t>Identificación de nuevos programas e informe de identificación de nuevos cupos por estrategia</t>
  </si>
  <si>
    <t>∑ Reporte de Identificación de nuevos programas e identificación de nuevos cupos por estrategia</t>
  </si>
  <si>
    <t xml:space="preserve">Portafolio de servicios elaborado </t>
  </si>
  <si>
    <t>∑ portafolios de servicios elaborados</t>
  </si>
  <si>
    <t>∑convenios y alianzas suscritos (5 nuevos + 8 actualizados)</t>
  </si>
  <si>
    <t>Fortalecer las estrategias institucionales académicas y administrativas en conjunto con los proyectos curriculares para mejorar la tasa de graduación oportuna (PMI)
Nota: La tasa global de graduación acumulada para el semestre 11 es de 10,55% y el semestre 13 de 20,07% frente a la media   nacional   que   es   de   24,73%   y   33,77% respectivamente (res 023653 MEN 10 DIC 2021).</t>
  </si>
  <si>
    <t xml:space="preserve">Informe de implementación de la Guía de consejería elaborado y socializado  </t>
  </si>
  <si>
    <t xml:space="preserve">Campañas sobre modalidades de grado realizadas para estudiantes de últimos semestres </t>
  </si>
  <si>
    <t>∑ Campañas de divulgación de modalidades de grado realizadas (4 total - 2 por semestre)</t>
  </si>
  <si>
    <t>Documento de análisis de repitencia, permanencia y deserción realizado</t>
  </si>
  <si>
    <t>∑ Documento realizado</t>
  </si>
  <si>
    <t xml:space="preserve">"Actividades de divulgación de las líneas estratégicas del Subsistema de RS
</t>
  </si>
  <si>
    <t>∑ Informe de actividades de divulgación</t>
  </si>
  <si>
    <t>Iniciativas (proyectos, voluntariados) de responsabilidad social</t>
  </si>
  <si>
    <t>∑ Informe de iniciativas</t>
  </si>
  <si>
    <t>Promover la investigación, creación e innovación</t>
  </si>
  <si>
    <t xml:space="preserve">Gestión para fortalecimiento y consolidación de investigación y semilleros </t>
  </si>
  <si>
    <t>∑ Informe de gestión para fortalecimiento y consolidación de investigación y semilleros</t>
  </si>
  <si>
    <t>FACULTAD TECNOLÓGICA</t>
  </si>
  <si>
    <t>Periodo</t>
  </si>
  <si>
    <t>Promover el fortalecimiento curricular en la Universidad</t>
  </si>
  <si>
    <t>(Etapas ejecutadas/Etapas establecidas)*100.</t>
  </si>
  <si>
    <t xml:space="preserve">(Estrategias implementadas/estrategias identificadas)*100
</t>
  </si>
  <si>
    <t>Aumentar la cobertura de los programa de pregrado de la Universidad desde Facultad Tecnológica.</t>
  </si>
  <si>
    <t>Espacios académicos ofertados en otras sedes</t>
  </si>
  <si>
    <t>(Espacios académicos ofertados/espacios académicos identificados para ofertar en distintas sedes)*100</t>
  </si>
  <si>
    <t>Programas identificados en cadena de formación con el SENA</t>
  </si>
  <si>
    <t>(Programas ofertados/programas identificados en cadena de formación con SENA e instituciones TyT)*100</t>
  </si>
  <si>
    <t xml:space="preserve">∑cursos ofertados
</t>
  </si>
  <si>
    <t xml:space="preserve">Realizar de manera oportuna las actividades relacionadas con la gestión administrativa de la facultad.
</t>
  </si>
  <si>
    <t xml:space="preserve">Trámite de las solicitudes administrativas
</t>
  </si>
  <si>
    <t>Cobertura de los eventos realizados</t>
  </si>
  <si>
    <t xml:space="preserve">"Fortalecer las estrategias institucionales académicas y administrativas en conjunto con los proyectos curriculares para mejorar la tasa de graduación oportuna (PMI)
Nota: La tasa global de graduación acumulada para el semestre 11 es de 10,55% y el semestre 13 de 20,07% frente a la media   nacional   que   es   de   24,73%   y   33,77% respectivamente (res 023653 MEN 10 DIC 2021)."
</t>
  </si>
  <si>
    <t xml:space="preserve">∑Informe realizado
</t>
  </si>
  <si>
    <t xml:space="preserve">Campañas sobre modalidades de grado realizadas para estudiantes de últimos semestres
</t>
  </si>
  <si>
    <t xml:space="preserve">∑Campañas de divulgación de modalidades de grado realizadas 
</t>
  </si>
  <si>
    <t xml:space="preserve">∑Documento realizado
</t>
  </si>
  <si>
    <t xml:space="preserve">Promover  el relacionamiento de la Facultad con el sector productivo, gubernamental, académico, la sociedad en general.
</t>
  </si>
  <si>
    <t xml:space="preserve">Informe de iniciativas
</t>
  </si>
  <si>
    <t>FACULTAD DE ARTES -  ASAB</t>
  </si>
  <si>
    <t>Para la vigencia 2024, la dependencia estructuró su Plan de Acción a través de 13 actividades generales, a las cuales les asoció 27 metas e indicadores. En el presente informe se consolidan los avances cuantitativos reportados por la Unidad en el periodo comprendido entre el 1 de enero y el 31 de marzo. 
De esta manera, de acuerdo con los resultados reportados, a corte del 30 de marzo de 2024, el nivel de cumplimiento del Plan de Acción de la Facultad de Artes es de 25%. En ese sentido, con base en el ejercicio de seguimiento coordinado desde la Oficina Asesora de Planeación, se establece las siguientes observaciones:
El avance general del plan de acción con corte al primer trimestre es satisfactorio. Sin embargo, la actividad 10, 19 y 20, presentan rezagos. En algunos casos porque el indicador mide el producto finalizado y en otros porque no se avanzó. Se recomienda priorizar estas actividades para los siguientes trimestres.</t>
  </si>
  <si>
    <t>Promover el fortalecimiento curricular en la Facultad de Artes ASAB</t>
  </si>
  <si>
    <t>Documento con aportes al proyecto de acuerdo de flexibilidad curricular 2023</t>
  </si>
  <si>
    <t xml:space="preserve"> (Etapas ejecutadas/Etapas establecidas)*100
Nota: de acuerdo con la res. 088 se consideraron 4 etapas</t>
  </si>
  <si>
    <t>Proyectos educativos elaborados (PEF y PEDs)</t>
  </si>
  <si>
    <t>∑Proyectos educativos elaborados de los Proyectos curriculares de la Facultad de Artes ASAB</t>
  </si>
  <si>
    <t>Actividades de internacionalización de la facultad formuladas y realizadas.</t>
  </si>
  <si>
    <t>Promover el aseguramiento de la calidad.</t>
  </si>
  <si>
    <t>Promover la investigación-creación, la innovación y la responsabilidad empresarial.</t>
  </si>
  <si>
    <t>Clasificación de grupos de Investigación</t>
  </si>
  <si>
    <t xml:space="preserve">∑ grupos de investigación clasificados por categoría </t>
  </si>
  <si>
    <t>Capacitaciones para el fortalecimiento de la investigación creación  en la Facultad de Artes ASAB</t>
  </si>
  <si>
    <t>∑de capacitaciones realizadas a docentes coordinadores de los semilleros y a los estudiantes pertenecientes a los grupos, semilleros y líneas de investigación.</t>
  </si>
  <si>
    <t>Avance de proceso de institucionalización e interrelación.</t>
  </si>
  <si>
    <t xml:space="preserve">Actividades ejecutadas trimestralmente para la interrelación con el sistema de Bibliotecas UD / actividades planeadas trimestralmente para la interrelación con el sistema de Bibliotecas UD*100
</t>
  </si>
  <si>
    <t>Aumentar la cobertura en los programas de pregrado y posgrado de la Universidad.</t>
  </si>
  <si>
    <t>Cursos de educación no formal ofertados por la Facultad</t>
  </si>
  <si>
    <t>∑cursos de extensión, preparatorios, programas ofertados en U. Extensión y ALAC</t>
  </si>
  <si>
    <t>Beneficiados de los cursos de educación no formal</t>
  </si>
  <si>
    <t>∑ Estudiantes matriculados en los programas de educación no formal ofertados por la ALAC + estudiantes matriculados preparatorios de la U. Extensión + estudiantes matriculados en los cursos libres de U. Extensión.</t>
  </si>
  <si>
    <t>Promover el uso de mediaciones tecnológicas (TIC) en el desarrollo del diseño curricular y en las prácticas académicas de los proyectos curriculares de pregrado y posgrado.</t>
  </si>
  <si>
    <t>Propuesta piloto para uso de TICs en un programa de la Facultad de Artes ASAB</t>
  </si>
  <si>
    <t>Actividades realizadas/ actividades identificadas*100
NOTA: Actividades identificadas corresponden de la 1 a la 4</t>
  </si>
  <si>
    <t>Fortalecer el intercambio, la circulación y el diálogo de conocimiento y saberes, a través de convenios con entidades culturales.</t>
  </si>
  <si>
    <t xml:space="preserve"> Eventos culturales y académicos de circulación</t>
  </si>
  <si>
    <t xml:space="preserve">∑ de eventos culturales y académicos de circulación
</t>
  </si>
  <si>
    <t>Convenios o alianzas suscritos para la realización de actividades conjuntas</t>
  </si>
  <si>
    <t>∑ de alianzas o convenios suscritos</t>
  </si>
  <si>
    <t>Garantizar la disponibilidad y el correcto funcionamiento de los equipos disponibles a las Unidades académicas de Laboratorios UAL</t>
  </si>
  <si>
    <t>Protocolos generados y divulgados a la comunidad</t>
  </si>
  <si>
    <t>∑ (actividades ejecutadas/ actividades establecidas ) *100 
NOTA: Las actividades establecidas correspondes a las especificas.</t>
  </si>
  <si>
    <t>Nivel de avance en las tareas de adquisición de materiales, suministros y equipos para las Unidades académicas de Laboratorios UAL.</t>
  </si>
  <si>
    <t>(Número total de contrataciones de adquisición de servicios, materiales, suministros y equipo para las Unidades académicas de Laboratorios UAL adquiridas / Número total de solicitudes de contratación de adquisición de servicios, materiales, suministros y equipos para  las Unidades académicas de Laboratorios UAL requeridas )*100.</t>
  </si>
  <si>
    <t>Nivel de avance en la política de mantenimiento</t>
  </si>
  <si>
    <t>(Acciones ejecutadas /Acciones establecidas)*100
NOTA: Las acciones establecidas se refiere de la 6 a la 8)</t>
  </si>
  <si>
    <t>Reporte nuevos cupos por estrategia</t>
  </si>
  <si>
    <t>Reporte de proyección nuevos cupos</t>
  </si>
  <si>
    <t>Socializaciones sobre modalidades de grado realizadas para estudiantes de últimos semestres</t>
  </si>
  <si>
    <t xml:space="preserve">∑Actividades de divulgación de modalidades de grado realizadas </t>
  </si>
  <si>
    <t>FACULTAD DE CIENCIAS MATEMATICAS Y NATURALES</t>
  </si>
  <si>
    <t>Para la vigencia 2024, la dependencia estructuró su Plan de Acción a través de 10 actividades generales, a las cuales les asoció 23 metas e indicadores.En el presente informe se consolidan los avances cuantitativos reportados por la Unidad en el periodo comprendido entre el 1 de enero y el 31 de marzo. 
De esta manera, de acuerdo con los resultados reportados, a corte del 31 de marzo de 2024, el nivel de cumplimiento del Plan de Acción de la Facultad de Ciencias Matemáticas y Naturales es de 27%. En ese sentido, con base en el ejercicio de seguimiento coordinado desde la Oficina Asesora de Planeación, se establece las siguientes observaciones:
A nivel general durante el primer trimestre se presenta un buen desempeño de la dependencia. Sin embargo, las actividades 3, 6, 7 y 18, no presentaron avance, aun cuando se programó su ejecución para toda la vigencia.  Esta situación en parte se explica porque algunos indicadores miden el producto finalizado, por lo cual se buscará la manera de que se reporte el avance. En el caso de la actividad 7 y en el segundo indicador de la actividad 18, se presenta rezagos dado que no hubo avances. Se recomienda priorizar acciones para avanzar en la ejecución de estas actividades en los próximos trimestres.</t>
  </si>
  <si>
    <t xml:space="preserve"> (Actividades ejecutadas/actividades programadas)*100
</t>
  </si>
  <si>
    <t>Ampliación cupos Programas de pregrado</t>
  </si>
  <si>
    <t>Σcupos nuevos en otras facultades para los programas de la FCMN</t>
  </si>
  <si>
    <t xml:space="preserve">Trámite de las solicitudes administrativas </t>
  </si>
  <si>
    <t>Promover la investigación, creación e innovación y responsabilidad empresarial.</t>
  </si>
  <si>
    <t>Propuesta de política de investigación formulada</t>
  </si>
  <si>
    <t>(fases ejecutadas/fases establecidas)*100
Las siguientes fases para la proyección de políticas: 
- Definir el cronograma 
- Definir el plan Maestro de investigación
- Definir las Líneas de Investigación
- Definir la propuesta de la política.</t>
  </si>
  <si>
    <t xml:space="preserve">Documento para la creación y/o el fortalecimiento de los Grupos de Investigación y Semilleros de investigación.  </t>
  </si>
  <si>
    <t>(fases ejecutadas/fases establecidas)*100
-Cronograma de actividades
-Definir la estructura del documento y/o propuesta
-Elaboración del documento.
-Divulgación del documento</t>
  </si>
  <si>
    <t xml:space="preserve">Elaborar la propuesta de hoja de ruta para la implementación de las escuelas en la universidad </t>
  </si>
  <si>
    <t>Propuesta hoja de ruta elaborada y socializada</t>
  </si>
  <si>
    <t>(Fases ejecutadas/fases establecidas)*100
Las fases establecidas son las siguientes:
-Elaboración del Cronograma
-Definición de la Estructura del documento.
- Propuesta Hoja de ruta.
-Presentación de la Hoja de Ruta a las instancias competentes.
Nota:  El denominador esta sujeto a la determinación del numero de profesionales que se requieren para e desarrollo del modelo "tres (3)"</t>
  </si>
  <si>
    <t>Avance conformación bases de datos de los docentes de vinculación especial.</t>
  </si>
  <si>
    <t>Σde bases de Datos de docentes VINES x Facultad
Nota. Las actividades programadas corresponden a las 4 actividades especificas de esta actividad</t>
  </si>
  <si>
    <t>Socializar proceso de transversalidad de las Ciencias Básicas entre las diferentes Facultades</t>
  </si>
  <si>
    <t xml:space="preserve">Mesa de trabajo conformada con delegados de diferentes facultades </t>
  </si>
  <si>
    <t>ΣMesas de trabajo conformadas</t>
  </si>
  <si>
    <t>Sesiones de socialización  realizadas de la propuesta de la transversalidad en la Universidad</t>
  </si>
  <si>
    <t>Σjornadas de socialización realizadas</t>
  </si>
  <si>
    <t>Diseñar un modelo de gestión de los laboratorios de la Facultad de Ciencias Matemáticas y Naturales que facilite la armonización de la prestación de sus servicios académicos con la programación de las demás facultades.</t>
  </si>
  <si>
    <t>Avance de la construcción del modelos de gestión para los laboratorios de la UD</t>
  </si>
  <si>
    <t>(actividades ejecutadas/actividades programadas)*100
Nota. Las actividades programadas corresponden a las 4 actividades especificas de esta actividad</t>
  </si>
  <si>
    <t>Conformación del equipo de trabajo.</t>
  </si>
  <si>
    <t>(Profesionales contratados/Profesionales requeridos)*100
Nota:  El denominador esta sujeto a la determinación del numero de profesionales que se requieren para e desarrollo del modelo "tres (3)"</t>
  </si>
  <si>
    <t>FACULTAD DE CIENCIAS DE LA SALUD</t>
  </si>
  <si>
    <t>Desarrollar eventos académicos relacionados con las líneas de interés de la Facultad de Ciencias de la Salud.</t>
  </si>
  <si>
    <t>Eventos académicos realizados</t>
  </si>
  <si>
    <t>(eventos desarrollados/ eventos planeados)*100</t>
  </si>
  <si>
    <t>Promover la apropiación del Proyecto Universitario Institucional - PUI con profesores y estudiantes de la Facultad de Ciencias de la Salud.</t>
  </si>
  <si>
    <t>Documento de estrategias de participación y apropiación elaborado</t>
  </si>
  <si>
    <t>Documento de estrategias de participación y apropiación</t>
  </si>
  <si>
    <t xml:space="preserve"> Desarrollar acciones que promuevan las matrículas efectivas de los estudiantes de la Facultad de Ciencias de la Salud</t>
  </si>
  <si>
    <t>Difusión de la oferta académica de la Facultad a través de los medios, canales y espacios que dispone la Universidad.</t>
  </si>
  <si>
    <t>(∑número de actividades de difusión realizadas / ∑número de actividades de difusión programadas)*100</t>
  </si>
  <si>
    <t>Criterios, requisitos, fechas y actividades del proceso de admisión para el Proyecto Curricular de Enfermería</t>
  </si>
  <si>
    <t>Documento de Criterios, requisitos, fechas y actividades del proceso de admisión para el Proyecto Curricular de Enfermería</t>
  </si>
  <si>
    <t>Estrategias de seguimiento y acompañamiento a los admitidos en su proceso de matrícula, en articulación con la Oficina de Registro y Control.</t>
  </si>
  <si>
    <t>Documento de estrategias de seguimiento y acompañamiento a los admitidos en su proceso de matrícula, en articulación con la Oficina de Registro y Control.</t>
  </si>
  <si>
    <t xml:space="preserve">Generar propuestas para la creación de nuevos programas en la Facultad de Ciencias de la Salud </t>
  </si>
  <si>
    <t>Documento(s) ejecutivo(s) de nuevo(s) programa(s)</t>
  </si>
  <si>
    <t>(# número de documentos ejecutivos realizados/ #número de documentos ejecutivos proyectados  )*100</t>
  </si>
  <si>
    <t>Generar actividades de proyección social en articulación con la Oficina de Extensión, a través del relacionamiento de la facultad con el sector productivo, gubernamental, académico y la sociedad en general.</t>
  </si>
  <si>
    <t>Cumplimiento de Actividades previstas en el Portafolio de Servicios</t>
  </si>
  <si>
    <t>(# Actividades ejecutadas / # actividades programadas)*100</t>
  </si>
  <si>
    <t>(# número de convenios gestionados / # convenios proyectados) * 100</t>
  </si>
  <si>
    <t>(# actividades ejecutadas / # actividades programadas) * 100</t>
  </si>
  <si>
    <t>Formular estrategias y actividades que promuevan la permanencia de los estudiantes de la Facultad de Ciencias de la Salud</t>
  </si>
  <si>
    <t>Estrategias y actividades formuladas para prevenir la deserción</t>
  </si>
  <si>
    <t>Documento de estrategias y actividades formuladas para prevenir la deserción</t>
  </si>
  <si>
    <t xml:space="preserve">Gestionar los requerimientos de infraestructura física, tecnológica y dotación para el funcionamiento de los Proyectos curriculares de la Facultad de Ciencias de la Salud en la Sede Bosa el Porvenir </t>
  </si>
  <si>
    <t>Gestión para atender las necesidades identificadas en infraestructura física, laboratorios y medios educativos para el funcionamiento de los programas de la Facultad</t>
  </si>
  <si>
    <t>Informe de gestión para atender las necesidades identificadas en infraestructura física, laboratorios y medios educativos para el funcionamiento de los programas de la Facultad</t>
  </si>
  <si>
    <t xml:space="preserve">Participar en la estructuración del Concurso Público de Méritos para la Facultad de Ciencias de la Salud de acuerdo con las directrices institucionales establecidas. </t>
  </si>
  <si>
    <t>Criterios de selección y perfiles requeridos de los docentes de carrera de la Facultad</t>
  </si>
  <si>
    <t>Documento con los criterios de selección y perfiles requeridos de los docentes de carrera de la Facultad</t>
  </si>
  <si>
    <t>Visibilizar la Facultad de Ciencias de la Salud mediante la creación del micrositio en la página web institucional.</t>
  </si>
  <si>
    <t>Página web con la información veráz y actualizada</t>
  </si>
  <si>
    <t xml:space="preserve">Tramitar de manera oportuna las acciones relacionadas con la gestión administrativa de la Facultad de Ciencias de la Salud </t>
  </si>
  <si>
    <t xml:space="preserve">Informe de gestión frente a la respuesta de  las peticiones, quejas y reclamos relacionados con la Facultad de Ciencias de la Salud </t>
  </si>
  <si>
    <t>(# requerimientos atendidos oportunamente / # requerimientos recibidos) * 100</t>
  </si>
  <si>
    <t xml:space="preserve">Participar en eventos nacionales e internacionales para visibilizar la Facultad de Ciencias de la Salud </t>
  </si>
  <si>
    <t xml:space="preserve">Eventos a los que se ha asistido </t>
  </si>
  <si>
    <t>(#Número de eventos a los que se asiste/#Número de eventos a los que se planea asistir)*100</t>
  </si>
  <si>
    <t xml:space="preserve">Estructurar la normativa que se adapte a los requerimientos del programa de enfermería y de la Facultad, para su desarrollo y funcionamiento. </t>
  </si>
  <si>
    <t>Normatividad actualizada o creada</t>
  </si>
  <si>
    <t>(Normatividad actualizada o creada aprobada/Normatividad identificada para creación o actualización)*100</t>
  </si>
  <si>
    <t>Realizar aportes a la formulación y gestión del proyecto del Centro de Simulación, con el acompañamiento de Infraestructura Física y Comité Institucional de laboratorios.</t>
  </si>
  <si>
    <t>Aportes a la formulación del proyecto de inversión "Centro de Simulación"</t>
  </si>
  <si>
    <t>Documento de aportes a la formulación del proyecto de inversión "Centro de Simulación"</t>
  </si>
  <si>
    <t>Aportes a la gestión del proyecto de inversión "Centro de Simulación"</t>
  </si>
  <si>
    <t>Documento de aportes a la gestión del proyecto de inversión "Centro de Simulación"</t>
  </si>
  <si>
    <t>Liderar en conjunto con la Oficina Asesora de Planeación, la formulación y presentación del Plan Estratégico de Desarrollo de la Facultad de Ciencias de la Salud con proyección a 10 años, de conformidad con la metodología definida</t>
  </si>
  <si>
    <t>Nivel de avance en la formulación del Plan de Desarrollo de la Facultad de Ciencias de la Salud</t>
  </si>
  <si>
    <t>(etapas desarrolladas/etapas definidas)*100
* De acuerdo con la hoja de ruta establecida</t>
  </si>
  <si>
    <t>Desarrollar los componentes curriculares para el funcionamiento de la Facultad de Ciencias de la Salud.</t>
  </si>
  <si>
    <t>Avance en el desarrollo de los componentes curriculares</t>
  </si>
  <si>
    <t>(# actividades finalizadas / # actividades establecidas) * 100</t>
  </si>
  <si>
    <t>OFICINA DE INVESTIGACIONES</t>
  </si>
  <si>
    <t>Para la vigencia 2024, la dependencia estructuró su Plan de Acción a través de 20 actividades generales, a las cuales les asoció 37 metas e indicadores. En el presente informe se consolidan los avances cuantitativos reportados por la Unidad en el periodo comprendido entre el 1 de enero y el 31 de marzo de la presente vigencia:
De esta manera, de acuerdo con los resultados reportados, a corte del 31 de marzo de 2024, el nivel de avance del Plan de Acción de la Oficina de investigaciones es de 49%. En ese sentido, con base en el ejercicio de seguimiento coordinado desde la Oficina Asesora de Planeación, se establece las siguientes observaciones:
De manera general la dependencia presenta un avance importante en el primer trimestre. Sin embargo la actividad No.7, No. 13 y No. 23, no presentaron avances pese a que su ejecución se proyectó para realizarse durante toda la vigencia. Sobre el particular, se recomienda a la unidad priorizar acciones que permitan avanzar en las actividades señaladas</t>
  </si>
  <si>
    <t>Estructurar estrategias que promuevan los procesos de transferencia de resultados de investigación desde la universidad.</t>
  </si>
  <si>
    <t xml:space="preserve">Acuerdos suscritos para el desarrollo de Iniciativas de CteI </t>
  </si>
  <si>
    <t>∑N° de acuerdos suscritos</t>
  </si>
  <si>
    <t>Convocatorias desarrolladas para la  Identificación de resultados con potencial de transferencia</t>
  </si>
  <si>
    <t>∑N° de convocatorias desarrolladas</t>
  </si>
  <si>
    <t>Resultados de investigación con potencial de transferencia apoyados</t>
  </si>
  <si>
    <t>∑N° de resultados de investigación con apoyos brindados</t>
  </si>
  <si>
    <t xml:space="preserve">
Diseñar estrategias para el apoyo al desarrollo de la investigación al interior de la UD.</t>
  </si>
  <si>
    <t>Estrategias diseñadas para la promoción y fortalecimiento de la investigación</t>
  </si>
  <si>
    <t>∑N° de estrategias desarrolladas</t>
  </si>
  <si>
    <t>Seguimiento a las estructuras de investigación</t>
  </si>
  <si>
    <t>∑N° de seguimientos realizados</t>
  </si>
  <si>
    <t>Iniciativas de reglamentación y lineamientos de política propuestas.</t>
  </si>
  <si>
    <t>∑N° de reglamentaciones y lineaminetos de prolitica propuestos</t>
  </si>
  <si>
    <t>Diseñar estrategias que potencialicen el impacto de la investigacion, desarrolladas por las  estructuras de investigación, en las necesidades de la sociedad.</t>
  </si>
  <si>
    <t xml:space="preserve">Alianzas suscritas con actores de investigación </t>
  </si>
  <si>
    <t>(N°de alianzas suscritas/ N° de alianzas identificadas en trámite)*100</t>
  </si>
  <si>
    <t>Nivel de gestión contractual al interiror de los proyectos cofinanciados</t>
  </si>
  <si>
    <t>(N° de procesos contratuales realizados /N° procesos contractuales solicitados  )*100</t>
  </si>
  <si>
    <t>Redes apoyadas</t>
  </si>
  <si>
    <t>(N° de redes apoyadas/ N°  postuladas)*100</t>
  </si>
  <si>
    <t xml:space="preserve">
Apoyar el desarrollo de la ciencia abierta, mediante la implementación de acciones que promuevan  mejorar la divulgación de resultados de investigación creación y apropiacion social del conocimiento.</t>
  </si>
  <si>
    <t>Porcentaje de revistas institucionales con apoyo de la Oficna de Investigaciones</t>
  </si>
  <si>
    <t xml:space="preserve">
(N° de revistas con seguimiento y apoyo por parte de la Oficina de Investigaciones / N° de revistas activas)*100
</t>
  </si>
  <si>
    <t>Porcentaje de resultadosde investigación con apoyo de la Oficina de Investigaciones (libros, articulos, obras, ponencias)</t>
  </si>
  <si>
    <t>(N° de productos en proceso de publicación/N° solicitudes remitidos a la Oficina de Investigaciones para publicación)*100</t>
  </si>
  <si>
    <t xml:space="preserve">Estragias de comunicacion de la ciencia y apropiacion social diseñadas </t>
  </si>
  <si>
    <t>∑N° de estrategias de apropiación social del conocimiento</t>
  </si>
  <si>
    <t>Tramitar de manera oportuna las acciones relacionadas con la gestión administrativa de la Oficina de Investigaciones.</t>
  </si>
  <si>
    <t>(N°requerimientos atendidos oportunamente / requerimientos recibidos)*100</t>
  </si>
  <si>
    <t>Planes de mejoramiento formulados</t>
  </si>
  <si>
    <t>(N° de planes de mejoramiento realizados/ N° de planes de mejoramiento solicitados)*100</t>
  </si>
  <si>
    <t>Adelantar las acciones asignadas a la Oficina de Investigaciones en su rol de gestor del proceso de Gestion de la Investigación.</t>
  </si>
  <si>
    <t>(N°documentación actualizada o creada/N° documentos identificados para actualización o creación) *100</t>
  </si>
  <si>
    <t>Apoyo a la creación e implementación de la Oficina de TIC para la Universidad Distrital, en lo realcionado con apoyo tecnológico para los procesos de investigación creación de la universidad</t>
  </si>
  <si>
    <t>Población beneficiada por los servicios</t>
  </si>
  <si>
    <t>Σ(Grupos y semilleros de investigación beneficiados por servicios de membresías y redes académicas)</t>
  </si>
  <si>
    <t xml:space="preserve">Garantizar el cumplimiento de las acciones asignadas a la Red de Investigaciones de Tecnología Avanzada en su rol de gestor del proceso GSIT. </t>
  </si>
  <si>
    <t xml:space="preserve">  ∑(Documentación actualizada o creada/ documentación identificada para actualización o creación) *100</t>
  </si>
  <si>
    <t>Gestionar y organizar las transmisiones por videostreaming y grabaciones de eventos de caracter científico e investigativo de la Universidad Distrital</t>
  </si>
  <si>
    <t>Número de sesiones de streamings realizados</t>
  </si>
  <si>
    <t>(sesiones de streaming realizadas/sesiones de streaming solicitadas)*100</t>
  </si>
  <si>
    <t>Apoyo con herramientas tecnológicas para fortalecer instancias de divulgación del conocimiento y difusión de resultados de investigación.</t>
  </si>
  <si>
    <t>Número de publicaciones en revistas indexadas por Minciencias apoyadas con herramientas tecnológica</t>
  </si>
  <si>
    <t>∑ (Número de publicaciones en revistas indexadas por Minciencias Resultado de proyectos de investigación apoyados con herramientas tecnológica)</t>
  </si>
  <si>
    <t>Número libros de investigación apoyados con herramientas tecnológicas</t>
  </si>
  <si>
    <t>∑(Número libros de investigación creación editados y publicados apoyados con herramientas tecnológicas )</t>
  </si>
  <si>
    <t>Articular y gestionar convenios de la Universidad Distrital con entidades publicas o privadas del sector académico, productivo, gobierno y sociedad para beneficio de la investigación</t>
  </si>
  <si>
    <t xml:space="preserve">Número de convenios o alianzas estratégicas suscritos y activos </t>
  </si>
  <si>
    <t>∑ convenios o alianzas estratégicas suscritos y activos</t>
  </si>
  <si>
    <t>Avance consolidado en la gestión de convenios</t>
  </si>
  <si>
    <t>((actividades ejecutadas para la gestión de convenios/ actividades solicitadas para la ejecución de convenios)*100
Nota: las actividades solicitadas corresponden a las actividades específicas establecidas para la actividad general.</t>
  </si>
  <si>
    <t>Acompañar y asesorar a los grupos de investigacion en el manejo de herramientas tecnológicas y estrategias de formulación de proyectos investigación-creación desarrollados con el sector productivo o grupos sociales para presentar propuestas en convocatorias académicas y de investigación</t>
  </si>
  <si>
    <t>Porcentaje de cumplimiento en la realización de asesorías y apoyo a proyectos de investigadores, estudiantes y egresados</t>
  </si>
  <si>
    <t xml:space="preserve"> ∑ (Asesorías a proyectos de investigadores, estudiantes  y egresados realizadas)/(Asesorías a proyectos de investigadores, estudiantes  y egresados solicitadas)*100   </t>
  </si>
  <si>
    <t xml:space="preserve">Gestionar y apoyar la adquisición de membresías de acceso a redes académicas y de investigación, repositorios y herramientas de investigación.
</t>
  </si>
  <si>
    <t>Número de Estudiantes beneficiados por los servicios de membresías y redes académicas</t>
  </si>
  <si>
    <t xml:space="preserve">  ∑ estudiantes beneficiados por los servicios de membresías y redes académicas</t>
  </si>
  <si>
    <t>Número de Docentes beneficiados por los servicios de membresías y redes académicas</t>
  </si>
  <si>
    <t>∑ Docentes beneficiados por los servicios de membresías y redes académicas</t>
  </si>
  <si>
    <t>Población beneficiada por los servicios de membresías y redes académicas</t>
  </si>
  <si>
    <t xml:space="preserve">Σ(Grupos y semilleros de investigación beneficiados por servicios de membresías y redes académicas)    </t>
  </si>
  <si>
    <t>Gestionar, apoyar, organizar y/o desarrollar eventos de carácter científico, académico e investigativo mediante el uso de herramientas tecnologicas que impacten en la comunidad universitaria y la sociedad</t>
  </si>
  <si>
    <t>Porcentaje de cumplimiento de la realización y/o apoyo de eventos académicos, investigativos y científicos.</t>
  </si>
  <si>
    <t>(eventos apoyados/eventos solicitados)*100</t>
  </si>
  <si>
    <t>Fortalecer los procesos de investigación enmarcados en competencias en el uso de las TIC, a través de capacitaciones, cursos y charlas donde participen estudiantes, docentes, administrativos, y en general, investigadores de la Universidad.</t>
  </si>
  <si>
    <t>Número de Estudiantes formados en competencias TIC</t>
  </si>
  <si>
    <t xml:space="preserve">  ∑ estudiantes formados en competencias TIC</t>
  </si>
  <si>
    <t xml:space="preserve">Número de Docentes formados en competencias TIC </t>
  </si>
  <si>
    <t xml:space="preserve">∑ Docentes formados en competencias TIC </t>
  </si>
  <si>
    <t xml:space="preserve">Número  de Administrativos formados en competencias TIC </t>
  </si>
  <si>
    <t xml:space="preserve">∑ Administrativos formados en competencias TIC </t>
  </si>
  <si>
    <t>Apoyo la conformación del comité de  transformación digital de la Universidad Distrital</t>
  </si>
  <si>
    <t>Porcentaje de actividades de apoyo a las funciones generales del Comité de Transformación Digital</t>
  </si>
  <si>
    <t>∑ (Número de actividades ejecutadas/ Número de actividades solicitadas) *100</t>
  </si>
  <si>
    <t>Atender solicitudes y requerimientos de carácter técnico, tecnológico o de investigación de la comunidad universitaria sobre los servicios que brinda la red RITA</t>
  </si>
  <si>
    <t>Porcentaje de atención oportuna a solicitudes de servicios de la dependencia</t>
  </si>
  <si>
    <t>∑(Solicitudes atendidas oportunamente en el periodo)/(Solicitudes recibidas en el periodo)*100</t>
  </si>
  <si>
    <t>Gestionar la presentación de propuestas de proyectos investigativos con diferentes  entidades.</t>
  </si>
  <si>
    <t>Propuestas apoyadas para su presentación en convocatorias externas.</t>
  </si>
  <si>
    <t>∑de propuestas apoyadas para su presentación.</t>
  </si>
  <si>
    <t>Alianzas Establecidas</t>
  </si>
  <si>
    <t>∑ convenios y/o alianzas establecidos.</t>
  </si>
  <si>
    <t>Fortalecer los procesos de investigación y transferencia del conocimiento hacia el sector productivo de nivel regional, nacional e internacional.</t>
  </si>
  <si>
    <t xml:space="preserve">Actividades realizadas para la ejecución de proyectos </t>
  </si>
  <si>
    <t>(actividades ejecutas/actividades solicitadas)*100</t>
  </si>
  <si>
    <t xml:space="preserve">Convocatorias compartidas a la comunidad universitaria </t>
  </si>
  <si>
    <t xml:space="preserve">∑ Convocatorias compartidas a la comunidad universitaria </t>
  </si>
  <si>
    <t>Alinear la gestión interna del Instituto al sistema integrado de gestión de la Universidad.</t>
  </si>
  <si>
    <t xml:space="preserve">Avance en la actualización de la documentación del I3+
</t>
  </si>
  <si>
    <t xml:space="preserve">(actividades ejecutadas/actividades programadas). 
Nota: Las actividades programadas corresponden a las actividades específicas
</t>
  </si>
  <si>
    <t>OFICINA DE EXTENSIÓN</t>
  </si>
  <si>
    <t>Para la vigencia 2024, la dependencia estructuró su Plan de Acción a través de 7 actividades generales, a las cuales les asoció 7 metas e indicadores.En el presente informe se consolidan los avances cuantitativos reportados por la Unidad en el periodo comprendido entre el 1 de enero y el 31 de marzo.
De esta manera, de acuerdo con los resultados reportados, a corte del 31 de marzo de 2024, el nivel de cumplimiento del Plan de Acción de la Oficina de Extensión es de 23%. En ese sentido, con base en el ejercicio de seguimiento coordinado desde la Oficina Asesora de Planeación, se establece las siguientes observaciones:
La dependencia presenta baja ejecución en la mayoría de las actividades. Sin embargo, la situación se explica porque durante el primer trimestre de la vigencia el nivel de contratación suele ser bajo. De todas maneras, se recomienda priorizar las actividades No. 1, No. 4 y No. 7, que, a pesar de programarse para realizar su ejecución durante la vigencia, no presentaron ningún avance.</t>
  </si>
  <si>
    <t>Organizar un evento que incluya seminarios y conversatorios centrados en la construcción del futuro de la extensión y la proyección social de la Universidad Distrital Francisco José de Caldas (UDFJC). Este evento tiene como objetivo fomentar la circulación y el diálogo de conocimientos y saberes a través de encuentros multidisciplinarios de conocimiento.</t>
  </si>
  <si>
    <t>eventos  construcción de futuro de la extensión y la proyección social de la UDFJC</t>
  </si>
  <si>
    <t>∑ de eventos realizados / 1</t>
  </si>
  <si>
    <t>Gestionar proyectos de extensión y proyección social diseñados para abordar y solucionar las problemáticas de la comunidad, actuando como instrumentos de articulación entre la Universidad, el sector productivo y la Sociedad.</t>
  </si>
  <si>
    <t>Número de Proyectos de Extensión y Proyección Social</t>
  </si>
  <si>
    <t>∑ de Proyectos de Extensión y Proyección Social / 1</t>
  </si>
  <si>
    <t>Ofrecer programas de educación no formal y continua dirigidos tanto a entidades como a la comunidad en general.</t>
  </si>
  <si>
    <t xml:space="preserve">Programas de Educación no Formal y Continua </t>
  </si>
  <si>
    <t>∑ Programas de Educación no Formal y Continua / 1</t>
  </si>
  <si>
    <t>Suscribir convenios de cooperación con los diferentes sectores.</t>
  </si>
  <si>
    <t>Número de convenios y/o Acuerdos de Cooperación Suscritos</t>
  </si>
  <si>
    <t>∑ Convenios, Acuerdos  de cooperación  suscritos en la vigencia 2024 / 1</t>
  </si>
  <si>
    <t xml:space="preserve">Tramitar de manera oportuna las acciones relacionadas con la gestión administrativa de la Oficina de Extensión- IDEXUD </t>
  </si>
  <si>
    <t xml:space="preserve">Garantizar el cumplimiento de las acciones asignadas a laOficina de Extensión - IDEXUD  en su rol de gestor del proceso Extensión y Proyección Social. </t>
  </si>
  <si>
    <t>Elaborar el proyecto del Acuerdo del Consejo Superior que defina y oriente la función misional de Extensión y Proyección Social en la Universidad Distrital, en respuesta a los cambios propuestos por la Reforma Universitaria. Este acuerdo establecerá los lineamientos estratégicos y las políticas necesarias para adaptar y fortalecer la función de Extensión</t>
  </si>
  <si>
    <t>Entrega del Documento de Proyecto de Acuerdo del Consejo Superior</t>
  </si>
  <si>
    <t xml:space="preserve">(Número de Documentos Entregados a Tiempo / Total de documentos planificados) x 100 </t>
  </si>
  <si>
    <t>INSTITUTO PARA LA PEDAGOGÍA, LA PAZ Y EL CONFLICTO URBANO - IPAZUD</t>
  </si>
  <si>
    <t xml:space="preserve">Renovar y actualizar las siete (7) electivas extrínsecas del Instituto correspondientes a cada semestre de la vigencia </t>
  </si>
  <si>
    <t xml:space="preserve">Electivas renovadas </t>
  </si>
  <si>
    <t>∑ Número de electivas renovadas por semestre</t>
  </si>
  <si>
    <t xml:space="preserve">Avance en la ejecución de actividades </t>
  </si>
  <si>
    <t>∑ % avance de la tarea*ponderación de la tarea</t>
  </si>
  <si>
    <t xml:space="preserve">Actualización de la Cátedra Democracia y Ciudadanía correspondiente a cada semestre de la vigencia </t>
  </si>
  <si>
    <t xml:space="preserve">Cátedra realizada </t>
  </si>
  <si>
    <t>(Conferencias realizadas/conferencias programadas)*100</t>
  </si>
  <si>
    <t xml:space="preserve">Promover la transparencia y difusión de conocimiento mediante la realización de capacitaciones y/o talleres en temas misionales del Instituto que contribuyan a la comunidad universitaria y el público en general </t>
  </si>
  <si>
    <t>(Número de capacitaciones realizadas/número de capacitaciones propuesta (2))*100</t>
  </si>
  <si>
    <t xml:space="preserve">Gestionar, ejecutar y promover cuatro (4) proyectos de investigación enmarcados en las cuatro líneas de trabajo del Instituto y los temas misionales del Instituto </t>
  </si>
  <si>
    <t xml:space="preserve">Número de proyectos </t>
  </si>
  <si>
    <t>∑ de proyectos ejecutados</t>
  </si>
  <si>
    <t>Avance en la ejecución de los proyectos</t>
  </si>
  <si>
    <t xml:space="preserve">∑ % avance de la tarea*ponderación de la tarea </t>
  </si>
  <si>
    <t xml:space="preserve">Generar, desarrollar y difundir eventos académicos </t>
  </si>
  <si>
    <t xml:space="preserve">Usuarios satisfechos </t>
  </si>
  <si>
    <t>(Usuarios que califican los eventos como satisfactorios/total de usuarios que calificaron los eventos)*100</t>
  </si>
  <si>
    <t xml:space="preserve">Eventos realizados </t>
  </si>
  <si>
    <t>(Eventos realizados/eventos solicitados)*100</t>
  </si>
  <si>
    <t>Generar de espacios de debate, enmarcados en los temas de paz, género, cultura, memoria, migraciones, derechos humanos a través del programa de radio ¿Qué esta paz ando?</t>
  </si>
  <si>
    <t xml:space="preserve">Número de programas emitidos </t>
  </si>
  <si>
    <t>∑ de programas emitidos</t>
  </si>
  <si>
    <t>Realizar la edición y publicación de dos volúmenes la revista Ciudad PazAndo</t>
  </si>
  <si>
    <t xml:space="preserve">Publicación de las revistas </t>
  </si>
  <si>
    <t>∑ ediciones de la revista editadas y publicadas</t>
  </si>
  <si>
    <t>Establecer redes y alianzas de investigación y conocimiento e intercambios de saberes</t>
  </si>
  <si>
    <t xml:space="preserve">Convenios suscritos </t>
  </si>
  <si>
    <t xml:space="preserve">∑ convenios establecidos </t>
  </si>
  <si>
    <t>Realizar la reforma del Instituto</t>
  </si>
  <si>
    <t xml:space="preserve">Avance en el proceso de reforma del Instituto </t>
  </si>
  <si>
    <t xml:space="preserve">Tramitar de manera oportuna las acciones relacionadas con la gestión administrativa del Instituto </t>
  </si>
  <si>
    <t xml:space="preserve">Repuesta oportuna de requerimientos </t>
  </si>
  <si>
    <t>Garantizar el cumplimiento de las acciones asignadas al IPAZUD  en su rol de gestor del proceso de extensión y proyección social</t>
  </si>
  <si>
    <t xml:space="preserve">Realizar voluntariado y practicas </t>
  </si>
  <si>
    <t xml:space="preserve">Avance en el proceso de la práctica y el voluntariado </t>
  </si>
  <si>
    <t>INSTITUTO DE LENGUAS - ILUD</t>
  </si>
  <si>
    <t>Para el año 2024, la dependencia estructuró su Plan de Acción en torno a cinco (5) actividades generales, las cuales se asociaron a 13 metas e indicadores. En el presente informe se consolidan los avances cuantitativos reportados por la Unidad durante el periodo del 1 de enero al 31 de marzo.
De acuerdo con los resultados reportados hasta el 31 de marzo de 2024, el nivel de avance del Plan de Acción del Instituto de Lenguas es del 16%. En este sentido, basándonos en el ejercicio de seguimiento coordinado por la Oficina Asesora de Planeación, se establecen las siguientes observaciones:
Los resultados se vieron positivamente influenciados por el desempeño en las actividades No. 5 y No. 7, relacionadas con la Capacitación y Divulgación Científica y las Alianzas Académicas.</t>
  </si>
  <si>
    <t xml:space="preserve">Teniendo en cuenta las necesidades de formación en un mundo globalizado, y las necesidades específicas de la ciudad-región, se hará la oferta de cursos de lenguas a través de extensión dando cumplimiento a la misión y visión del ILUD. </t>
  </si>
  <si>
    <t>Porcentaje de variación matriculados</t>
  </si>
  <si>
    <t>[(Número de estudiantes matriculados en el ILUD año 2024 - Número de estudiantes matriculados en el ILUD año 2023)/ Número de estudiantes matriculados en el ILUD año 2023)] * 100</t>
  </si>
  <si>
    <t>Porcentaje de variación cursos ejecutados</t>
  </si>
  <si>
    <t>[(Número de cursos ejecutados en el ILUD año 2024 - Número de cursos ejecutados en el ILUD año 2023)/ Número de cursos ejecutados en el ILUD año 2023)] * 100</t>
  </si>
  <si>
    <t>Porcentaje de variación matriculados (egresados, estudiantes y funcionarios UD)</t>
  </si>
  <si>
    <t>[(Número de estudiantes, egresados y funcionarios de planta matriculados en el ILUD 2024 - Número de estudiantes, egresados y funcionarios de planta matriculados en el ILUD año 2023) / Número de estudiantes, egresados y funcionarios de planta matriculados en el ILUD año 2023)] * 100</t>
  </si>
  <si>
    <t>Proporcionar espacios de formación mediante propuestas pedagógicas enfocadas al uso de una segunda lengua en procesos académicos y curriculares, estableciendo rutas e instrumentos que permita su ejecución.</t>
  </si>
  <si>
    <t>Avance de nivel de estudiantes</t>
  </si>
  <si>
    <t>(Número de estudiantes que obtienen el nivel B1 en la prueba saber pro / Número de estudiantes que ingresan a la universidad con el nivel A1 según la prueba saber 11) * 100</t>
  </si>
  <si>
    <t>Prueba de idoneidad</t>
  </si>
  <si>
    <t xml:space="preserve">(Número de actividades realizadas para la consolidación de la prueba / Número de actividades proyectadas para la consolidación de la prueba) *100 </t>
  </si>
  <si>
    <t>Dominio de lengua</t>
  </si>
  <si>
    <t>[(graduados que alcanzaron el nivel B2 en SaberPro + graduados que alcanzaron B2 en Ext) / (graduados de la vigencia)]∗100</t>
  </si>
  <si>
    <t>Potenciar la propuesta metodológica y conceptual del Programa Institucional de Plurilingüismo para generar una apropiación por parte de los diferentes estamentos de la Universidad.</t>
  </si>
  <si>
    <t>Acciones implementadas por el ILUD para potenciar la difusión del programa institucional de plurilingüismo.</t>
  </si>
  <si>
    <t>Número de actividades realizadas</t>
  </si>
  <si>
    <t>Encuentros académicos</t>
  </si>
  <si>
    <t>Número de encuentros académicos realizados</t>
  </si>
  <si>
    <t>Establecer espacios de capacitación, reflexión, divulgación y socialización científica que impacten a la ciudad-región por medio de la promoción de actividades de investigación y formación institucional.</t>
  </si>
  <si>
    <t>Actividades de investigación</t>
  </si>
  <si>
    <t>Número de productos relacionados a actividades de investigación.</t>
  </si>
  <si>
    <t>Capacitación docente</t>
  </si>
  <si>
    <t xml:space="preserve"> (Número de docentes que demuestren suficiencia B1 en una lengua extranjera/ Total de docentes de la Universidad) *100</t>
  </si>
  <si>
    <t>Capacitación funcionarios</t>
  </si>
  <si>
    <t>(Número de funcionarios que demuestren suficiencia B1 en una lengua extranjera/ Total de funcionarios de la Universidad) *100</t>
  </si>
  <si>
    <t>Fomentar y hacer seguimiento a las alianzas que se establezcan mediante contraprestaciones académicas y contratos, desde las cuales se logre  impactar las diferentes localidades de la Ciudad.</t>
  </si>
  <si>
    <t>Seguimiento a convenios</t>
  </si>
  <si>
    <t xml:space="preserve">Número de acciones de seguimiento </t>
  </si>
  <si>
    <t>Convenios y contratos suscritos</t>
  </si>
  <si>
    <t>Número de alianzas realizadas</t>
  </si>
  <si>
    <t xml:space="preserve">OFICINA DE BIENESTAR INSTITUCIONAL </t>
  </si>
  <si>
    <t xml:space="preserve">Apoyar los procesos para la acreditación institucional de los diferentes proyectos curriculares de la Universidad propios del factor bienestar. </t>
  </si>
  <si>
    <t xml:space="preserve">Solicitudes atendidas de acompañamiento de acreditación institucional </t>
  </si>
  <si>
    <t>(Número de solicitudes de acompañamiento en el periodo/ número de solicitudes de acompañamiento recibidas en el periodo) * 100</t>
  </si>
  <si>
    <t xml:space="preserve">Solicitudes atendidas de información asociado a la acreditación institucional </t>
  </si>
  <si>
    <t>(Número de solicitudes de información en el periodo/ número de solicitudes de información recibidas en el periodo) * 100</t>
  </si>
  <si>
    <t>Generar acompañamiento, orientación individual, familiar y seguimiento a los estudiantes, haciendo énfasis en situaciones de riesgo de pérdida de calidad de estudiante, cupos especiales, con vulnerabilidades y/o problemáticas socioeconómicas y/o personales con la finalidad de aportar a la reducción de la deserción en los estudiantes de la Universidad Distrital Francisco José de Caldas, mediante la implementación de acciones puntuales de acompañamiento a casos.</t>
  </si>
  <si>
    <t>Estudiantes en riesgo académico atendidos</t>
  </si>
  <si>
    <t>(Número de estudiantes en prueba académica o bajo rendimiento atendidos /número promedio de estudiantes en prueba académica o bajo rendimiento priorizados)*100</t>
  </si>
  <si>
    <t>Seguimiento a estudiantes registrados como cupos especiales.</t>
  </si>
  <si>
    <t>(Número de seguimientos realizados a estudiantes registrados como cupos especiales / número de estudiantes totales registrados como cupos especiales priorizados en el año) *100</t>
  </si>
  <si>
    <t>Cumplimiento de las actividades enfocadas a discapacidad</t>
  </si>
  <si>
    <t>Número de actividades realizadas enfocadas a estudiantes en condición de discapacidad</t>
  </si>
  <si>
    <t>Brindar asesoría a los estudiantes y egresados que presentan cambios en su situación socioeconómica y requieren el acompañamiento y apoyo de los programas de la Oficina de Bienestar Universitario.</t>
  </si>
  <si>
    <t>Solicitudes atendidas en cambios socioeconómicos</t>
  </si>
  <si>
    <t>(Número de atenciones realizadas  por el grupo socioeconómico / Número de  solicitudes recibidas por cambios socioeconómicos)  *100</t>
  </si>
  <si>
    <t>Apoyar a los estudiantes de pregrado en condición socioeconómica vulnerable mediante el programa de apoyo alimentario para mejorar los índices de nutrición en los estudiantes y aportar en el mejoramiento de la permanencia en la universidad.</t>
  </si>
  <si>
    <t xml:space="preserve">Estudiantes de pregrado beneficiados por el Programa de Apoyo Alimentario </t>
  </si>
  <si>
    <t>(Número de estudiantes beneficiados con el programa de apoyo alimentario / número de estudiantes que solicitaron el apoyo alimentario) *100</t>
  </si>
  <si>
    <t>Prestar a la comunidad universitaria atención en medicina general,  terapia física y odontología, en primer nivel de atención,  solucionado  los requerimientos de salud y realizando énfasis en la promoción de la salud y prevención de la enfermedad y en la  modificación de hábitos de vida cumpliendo con la normatividad vigente.</t>
  </si>
  <si>
    <t>Porcentaje de uso del servicio de Medicina.</t>
  </si>
  <si>
    <t>(Número de consultas (atenciones) realizadas en el servicio de medicina / número de consultas oferta disponible para el servicio de medicina) * 100</t>
  </si>
  <si>
    <t>Porcentaje de uso del servicio de Odontología</t>
  </si>
  <si>
    <t>(Número de consultas (atenciones) realizadas en el servicio de Odontología / número de consultas oferta disponible para el servicio de Odontología) * 100</t>
  </si>
  <si>
    <t>Porcentaje de uso del servicio de Fisioterapia.</t>
  </si>
  <si>
    <t>(Número de consultas (atenciones) realizadas en el servicio de Fisioterapia / número de consultas oferta disponible para el servicio de Fisioterapia) * 100</t>
  </si>
  <si>
    <t>Apoyar y hacer seguimiento a los planes y programas en materia de talento humano social y laboral.</t>
  </si>
  <si>
    <t>Talleres realizados</t>
  </si>
  <si>
    <t>∑ talleres realizados a funcionarios, docentes y contratistas</t>
  </si>
  <si>
    <t xml:space="preserve">Actividades de reconocimiento ejecutadas </t>
  </si>
  <si>
    <t>(Número de actividades realizadas enfocadas al reconocimiento de los diferentes estamentos  / Número de actividades  programadas)*100</t>
  </si>
  <si>
    <t>Promover la salud mental  a través de un espacio integral de atención, orientación y apoyo personal e interpersonal. Con enfoque en la promoción de la salud por medio de prácticas de autocuidado, estilos de vida saludables y prevención de la enfermedad mental para mejorar la calidad de vida de la Comunidad Universitaria.</t>
  </si>
  <si>
    <t>Porcentaje de uso del servicio de Psicología.</t>
  </si>
  <si>
    <t>(Número de consultas (atenciones) realizadas en el servicio de Psicología / número de consultas oferta disponible para el servicio de Psicología) * 100</t>
  </si>
  <si>
    <t>Miembros de la comunidad universitaria participantes de actividades de promoción y prevención en salud de manera directa e indirecta.</t>
  </si>
  <si>
    <t>(Número de asistentes directos  + número de asistentes indirectos en actividades de promoción y prevención en salud / número estimado de miembros de la comunidad universitaria) *100</t>
  </si>
  <si>
    <t>Fortalecer la cultura y ética ambiental de la comunidad universitaria, por medio de actividades de educación ambiental, estableciendo escenarios de participación y diálogo sobre el uso racional de los recursos naturales e influenciando la responsabilidad ambiental.</t>
  </si>
  <si>
    <t xml:space="preserve">Recorridos ecológicos desarrollados </t>
  </si>
  <si>
    <t>Número de recorridos ecológicos  realizados</t>
  </si>
  <si>
    <t>Miembros de la comunidad universitaria participantes de actividades de socioambientales de manera directa e indirecta.</t>
  </si>
  <si>
    <t xml:space="preserve">(Número de estudiantes participantes en actividades ambientales de manera directa + número de estudiantes participantes de manera indirecta en el periodo académico / número estimado de miembros de la comunidad universitaria) *100 </t>
  </si>
  <si>
    <t>Actividades ejecutadas  del área socioambiental</t>
  </si>
  <si>
    <t xml:space="preserve">(Número de actividades realizadas por el grupo socioambiental / Número  de actividades programadas)*100 </t>
  </si>
  <si>
    <t xml:space="preserve">Realizar  atención integral, promoción, orientación , asesoría , protección y seguimiento en los  posibles casos vulneraciones de Derechos Humanos en el marco de la construcción de una cultura libre de violencias </t>
  </si>
  <si>
    <t xml:space="preserve">Casos de VBG, VS y DDHH atendidos </t>
  </si>
  <si>
    <t xml:space="preserve"> (Número de casos atendido de DDHH, VBG y VS/ Número de solicitudes de atención recibidas )*100  </t>
  </si>
  <si>
    <t xml:space="preserve">Capacitaciones realizadas en temáticas de DDHH y VBG </t>
  </si>
  <si>
    <t>(Número de capacitaciones realizadas/ Número de capacitaciones propuestas)*100</t>
  </si>
  <si>
    <t>Población atendida</t>
  </si>
  <si>
    <t>(Suma de personas beneficiadas/ suma de personas de la comunidad universitaria) *100</t>
  </si>
  <si>
    <t>Fortalecer mediante la practica de expresiones artísticas el aprovechamiento del tiempo libre y el mejoramiento de la salud mental de la comunidad universitaria.</t>
  </si>
  <si>
    <t>Miembros de la comunidad universitaria participantes de actividades culturales de manera directa e indirecta.</t>
  </si>
  <si>
    <t xml:space="preserve">(Número de participantes directos + número de participantes indirectos en actividades culturales / número estimado de miembros de la comunidad universitaria) *100 </t>
  </si>
  <si>
    <t>Fortalecer mediante la práctica deportiva, recreativa y de actividad física, el aprovechamiento del tiempo libre y el mejoramiento de la salud mental en la comunidad universitaria.</t>
  </si>
  <si>
    <t>Miembros de la comunidad universitaria participantes en actividades deportivas de manera directa e indirecta.</t>
  </si>
  <si>
    <t>(Número de participantes directos + número de participantes indirectos en actividades deportivas / número estimado de miembros de la comunidad universitaria) *100</t>
  </si>
  <si>
    <t>Tramitar de manera oportuna las acciones relacionadas con la gestión administrativa de la Oficina de Bienestar Universitario.</t>
  </si>
  <si>
    <t>Apoyar la socialización de las actividades de Bienestar Universitario mediante la divulgación de los servicios y actividades a través de los diferentes canales de comunicación.</t>
  </si>
  <si>
    <t>Solicitudes de divulgación de los servicios de Bienestar Universitario.</t>
  </si>
  <si>
    <t>Número de solicitudes para la divulgación de los servicios de bienestar universitario realizadas / Número de solicitudes divulgación de los servicios de bienestar universitario necesitadas y/o programadas.</t>
  </si>
  <si>
    <t xml:space="preserve">Garantizar el cumplimiento de las acciones asignadas a la Oficina de Bienestar Universitario en su rol de gestor del proceso Bienestar Institucional. </t>
  </si>
  <si>
    <t xml:space="preserve">Generar seguimiento y evaluación de la satisfacción y percepción de los servicios de la Oficina de Bienestar Universitario que permita identificar las oportunidades de mejora en los servicios ofertados, teniendo en cuenta enfoques de derechos, diferenciales y de género. </t>
  </si>
  <si>
    <t>Promedio de satisfacción de los servicios de Bienestar</t>
  </si>
  <si>
    <t>∑resultados de satisfacción con servicios de bienestar / Número total de participantes en la encuesta</t>
  </si>
  <si>
    <t>Avance en la creación del Sistema de de evaluación de impacto y pertinencia de los servicios del Centro de Bienestar Institucional</t>
  </si>
  <si>
    <t>(Actividades ejecutadas para la creación del Sistema de de evaluación de impacto y pertinencia de los servicios del Centro de Bienestar Institucional / Actividades programadas para la creación del Sistema de de evaluación de impacto y pertinencia de los servicios del Centro de Bienestar Institucional) * 100</t>
  </si>
  <si>
    <t>Estructurar alianzas con entidades públicas, privadas externas, así como con asociaciones y agremiaciones que permita generar espacios para el desarrollo académico, lúdico, laboral y de igual manera, fortalecer la comunicación de doble vía de nuestros estudiantes, egresados, docentes, funcionarios y contratistas con la Universidad.</t>
  </si>
  <si>
    <t xml:space="preserve">Alianzas gestionadas </t>
  </si>
  <si>
    <t>Número de alianzas firmadas/realizadas/establecidas</t>
  </si>
  <si>
    <t>Promover la inserción laboral desarrollando actuaciones de formación, orientación, asesoramiento e intermediación con el objetivo de adquirir y fortalecer las competencias relacionadas con la empleabilidad de los egresados y futuros egresados de la Universidad Distrital Francisco José de Caldas.</t>
  </si>
  <si>
    <t>Porcentaje de cumplimiento de actividades de empleabilidad</t>
  </si>
  <si>
    <t xml:space="preserve">(Número de actividades realizadas de empleabilidad / número de actividades programadas )*100 </t>
  </si>
  <si>
    <t xml:space="preserve">Generar acciones encaminadas en promover el emprendimiento y la cultura solidaria en estudiantes y egresados que permitan la formalización y una forma de inserción laboral mejorando la calidad de vida de los miembros de la comunidad universitaria. </t>
  </si>
  <si>
    <t>Porcentaje de cumplimiento de actividades dirigidas de emprendimiento y cultura solidaria</t>
  </si>
  <si>
    <t xml:space="preserve">(Número de actividades realizadas dirigidas de emprendimiento y cultura solidaria/ número de actividades programadas )*100 </t>
  </si>
  <si>
    <t>Desarrollar acciones de apoyo, agrupación, visibilización y sensibilización tanto interna como externa y reconocimiento de la población egresada por medio de estrategias y espacios encaminados a la institucionalización del grupo funcional de egresados y sus servicios y beneficios a la comunidad.</t>
  </si>
  <si>
    <t>Crecimiento de participación en la Semana del Egresado</t>
  </si>
  <si>
    <t>(Número de egresados participantes semana del egresado acumulados año actual – número de egresados participantes semana del egresado año anterior) / número de egresados participantes semana del egresado año anterior)*100</t>
  </si>
  <si>
    <t xml:space="preserve">Participantes en actividades generadas por el grupo funcional de egresados </t>
  </si>
  <si>
    <t>(Número de participantes en actividades generadas acumulados semestre actual – Número de participantes en actividades generadas semestre anterior) / Número de participantes en actividades generada semestre anterior)*100</t>
  </si>
  <si>
    <t>OFICINA DE REGISTRO Y CONTROL ACADÉMICO</t>
  </si>
  <si>
    <t>Para la vigencia 2024, la dependencia estructuró su Plan de Acción a través de cuatro (4) actividades generales, a las cuales les asoció siete (7) metas e indicadores. En el presente informe se consolidan los avances cuantitativos reportados por la Unidad en el periodo comprendido entre el 1 de enero y el 31 de marzo. 
De esta manera, de acuerdo con los resultados reportados, a corte del 31 de marzo de 2024, el nivel de cumplimiento del Plan de Acción de la Oficina de Registro y Control académico es de 50%. En ese sentido, con base en el ejercicio de seguimiento coordinado desde la Oficina Asesora de Planeación, se establece las siguientes observaciones:
Los resultados se vieron impulsados de manera positiva por el desempeño en las actividades No. 2 y No. 4, relacionadas con el proceso de carnetización y el trámite oportuno de la gestión administrativa, se debe tomar en consideración que de las actividades generales No. 1 y No. 3 no registro avance en este trimestre.</t>
  </si>
  <si>
    <t>Gestionar el proceso de Admisiones</t>
  </si>
  <si>
    <t xml:space="preserve">Avance del proceso de admisiones
</t>
  </si>
  <si>
    <t xml:space="preserve">(acciones o etapas desarrolladas/acciones o etapas definidas)*100
</t>
  </si>
  <si>
    <t xml:space="preserve">Estudiantes matriculados a primer semestre
</t>
  </si>
  <si>
    <t xml:space="preserve">(estudiantes matriculados/ estudiantes admitidos)*100
</t>
  </si>
  <si>
    <t xml:space="preserve">Realizar el proceso de carnetización
</t>
  </si>
  <si>
    <t xml:space="preserve">solicitudes de carnets
</t>
  </si>
  <si>
    <t xml:space="preserve">(Carnets generados/carnets solicitados)*100
</t>
  </si>
  <si>
    <t xml:space="preserve">
</t>
  </si>
  <si>
    <t xml:space="preserve">Diseñar la centralización e implementación del procedimiento de registro y control
</t>
  </si>
  <si>
    <t xml:space="preserve">Documentos generados
</t>
  </si>
  <si>
    <t xml:space="preserve">(documentos desarrollados/documentos definidos) *100
</t>
  </si>
  <si>
    <t xml:space="preserve">Documento de procedimiento Oficina de Registro y Control.
</t>
  </si>
  <si>
    <t xml:space="preserve">∑ Documento de procedimiento
</t>
  </si>
  <si>
    <t>Tramitar de manera oportuna las acciones relacionadas con la gestión administrativa de la oficina de Registro y Control</t>
  </si>
  <si>
    <t>UNIDAD DE BIBLIOTECA</t>
  </si>
  <si>
    <t>Implementar las acciones y estrategias de los servicios CRAI+ orientados al aprendizaje, la investigación, la extensión y proyección social</t>
  </si>
  <si>
    <t>Variación en el uso de los servicios CRAI+</t>
  </si>
  <si>
    <t>((Número de usos de los servicios del año actual – Número de usos de los servicios del año anterior)/Número de usos de los servicios del año anterior)* 100</t>
  </si>
  <si>
    <t>Acceso o consultas de recursos digitales 24/7 CRAI+</t>
  </si>
  <si>
    <t>Número de accesos o consultas de recursos digitales</t>
  </si>
  <si>
    <t xml:space="preserve">Cobertura de servicios y recursos </t>
  </si>
  <si>
    <t>(Número de usuarios atendidos / Total comunidad académica activa)*100</t>
  </si>
  <si>
    <t>Garantizar la salvaguarda y visibilidad del patrimonio y memoria bibliográfica de la Universidad Distrital  (línea CRAI+10)</t>
  </si>
  <si>
    <t>Recursos de información disponibles</t>
  </si>
  <si>
    <t>Número de recursos de información intervenidos impresos y digitales</t>
  </si>
  <si>
    <t xml:space="preserve">Crecimiento de las colecciones </t>
  </si>
  <si>
    <t>Número de colecciones nuevas</t>
  </si>
  <si>
    <t xml:space="preserve">Desarrollar el Ecosistema de Información con el fin de visibilizar la producción académica e investigativa </t>
  </si>
  <si>
    <t>Servicio gestión de datos de investigación</t>
  </si>
  <si>
    <t>(Número de etapas implementados/Número de etapas proyectadas)*100</t>
  </si>
  <si>
    <t>Visibilidad libros de investigación en Repositorio Institucional RIUD</t>
  </si>
  <si>
    <t>Visibilidad de libros de investigación creación = (Número de libros de investigación creación editados y publicados cargados en RIUD con DOI / Número de libros de investigación creación editados y publicados)*100</t>
  </si>
  <si>
    <t>Gestionar la información y el conocimiento en el Sistema de Bibliotecas a través de la transformación digital</t>
  </si>
  <si>
    <t>Transformación digital en Servicios y Recursos CRAI+</t>
  </si>
  <si>
    <t>Número de automatizaciones, aplicativos, desarrollos tecnológicos implementados</t>
  </si>
  <si>
    <t>Establecer la Biblioteca UDFJC en la Ciudad-Región-País</t>
  </si>
  <si>
    <t>Acuerdos, convenios u otros</t>
  </si>
  <si>
    <t>Número de acuerdos, convenios u oficio de intención o voluntades</t>
  </si>
  <si>
    <t xml:space="preserve">Desarrollar acciones que den respuesta a los Objetivos de Desarrollo Sostenible aplicables en la Bibliotecas
</t>
  </si>
  <si>
    <t>Cumplimiento de Objetivos de Desarrollo Sostenible ODS</t>
  </si>
  <si>
    <t>Número de Objetivos de Desarrollo Sostenible cumplidos ODS</t>
  </si>
  <si>
    <t xml:space="preserve">Ejecutar acciones del Plan Maestro de Espacios Educativos para la Universidad Distrital Francisco José de Caldas que permita caracterizar necesidades de mantenimiento,adquisición, construcción y adecuación de los espacios existentes y las nuevas necesidades de las Bibliotecas </t>
  </si>
  <si>
    <t>Documentación generada en el proceso de ampliar, mejorar y modernizar física y ambientalmente la infraestructura de las Bibliotecas</t>
  </si>
  <si>
    <t>(Requerimientos atendidos/Requerimientos solicitados)*100</t>
  </si>
  <si>
    <t>UNIDAD DE PUBLICACIONES</t>
  </si>
  <si>
    <t>Promocionar las publicaciones en el ámbito académico y social a través de la participación en ferias y eventos que permitan visibilizar la producción académica.</t>
  </si>
  <si>
    <t>Ferias y eventos realizados</t>
  </si>
  <si>
    <t>(Σ de las Ferias y eventos realizados )</t>
  </si>
  <si>
    <t>Realizar actividades orientadas a incrementar el recaudo por concepto de ventas de las publicaciones de la Universidad.</t>
  </si>
  <si>
    <t>Recaudo estimado</t>
  </si>
  <si>
    <t xml:space="preserve">  (Σ del recaudo registrado en la cuenta 8080)</t>
  </si>
  <si>
    <t>Realizar actividades orientadas a aumentar el número de publicaciones de libros y revistas.</t>
  </si>
  <si>
    <t>Libros y revistas publicados.</t>
  </si>
  <si>
    <t>(Libros publicados/Libros proyectados para publicación)*100</t>
  </si>
  <si>
    <t>Atender la demanda de las dependencias administrativas y académicas de la Universidad en impresos que permitan posicionar la imagen institucional.</t>
  </si>
  <si>
    <t>Total de ordenes de Producción.</t>
  </si>
  <si>
    <t>(órdenes de producción terminadas/órdenes de producción recibidas)*100</t>
  </si>
  <si>
    <t>Visibilizar la oferta académica en los diferentes canales de participación (Expo Estudiantes).</t>
  </si>
  <si>
    <t>Evento realizado</t>
  </si>
  <si>
    <t>(Σ del evento realizado )</t>
  </si>
  <si>
    <t>CATEDRA UNESCO EN DESARROLLO DEL NINO</t>
  </si>
  <si>
    <t>Generar vínculos interdisciplinarios con el sistema de cátedras UNITWIN en área afines a nivel institucional, local, regional e internacional y con grupos de investigación y colectivos de la sociedad civil interesados en generar procesos de intercambios de experiencias, eventos, coloquios, congresos y estancias de trabajo colaborativo en doble vía ( Cátedra UNESCO en Desarrollo del Niño en estancia en universidades pares, y programas asociados en intercambio académico con interlocutores locales, nacionales, regionales, internacionales)  que aporten al aumento del índice de movilidad.</t>
  </si>
  <si>
    <t xml:space="preserve"> Eventos académicos y/o alianzas y estancias académicas en los que se haya participado.</t>
  </si>
  <si>
    <t xml:space="preserve">Σ de eventos académicos y/o alianzas y estancias académicas.  </t>
  </si>
  <si>
    <t>Consolidar la Cátedra en el marco de la red UNITWIN mediante la visibilización y articulación de los avances alcanzados con los procesos de la red y la UNESCO, para lograr la renovación del acuerdo de la Cátedra UNESCO en Desarrollo del Niño. Lo anterior, mediante informe de progreso de la red UNITWIN- UNESCO, dando cuenta de los proyectos y actividades de la Cátedra UNESCO en Desarrollo del Niño realizadas en el periodo 2021-2024 y proyección de Plan de trabajo de la Cátedra 2025-2029.</t>
  </si>
  <si>
    <t>Informe de progreso de la red UNITWIN- UNESCO (castellano- inglés) dirigido a la UNESCO</t>
  </si>
  <si>
    <t>Σ de informes</t>
  </si>
  <si>
    <t xml:space="preserve">Participar en convocatorias realizadas por entidades públicas o privadas nacionales e internacionales  a través  de proyectos de investigación y/o formación relacionados con temáticas de infancia, educación, pedagogía, lenguaje y TIC.     </t>
  </si>
  <si>
    <t xml:space="preserve">Propuestas de investigación, y/o formación presentadas en convocatorias nacionales e internacionales </t>
  </si>
  <si>
    <t>Σ de propuestas de investigación y/o formación</t>
  </si>
  <si>
    <t>Generar estrategias y proyectos de orden institucional, interinstitucional y/o intersectorial y de carácter transdisciplinar para promover campos de innovación relacionados con el desarrollo de nuevos lenguajes, nuevas escrituras y nuevos conocimientos con las niñas y los niños para la co construcción de comunidades de práctica y la promoción de infraestructuras abiertas de comunicación y uso-circulación de datos en temas afines al campo de estudio de la Infancia, el lenguaje, la pedagogía, las comunicaciones, las TIC y múltiples lenguajes y formas de expresión.</t>
  </si>
  <si>
    <t xml:space="preserve">Eventos académicos realizados  </t>
  </si>
  <si>
    <t xml:space="preserve">Σ de eventos académicos </t>
  </si>
  <si>
    <t xml:space="preserve">Realizar la preproducción, producción y posproducción semanal del programa radial Tripulantes, con la participación de niñas, niños, adolescentes, maestros y padres de familia para ser emitido semanalmente por la emisora de la Universidad Distrital LAUD Estéreo.   
</t>
  </si>
  <si>
    <t>Programas radiales deemitidos cada sábado por LAUD estéreo</t>
  </si>
  <si>
    <t xml:space="preserve">Σ de programas </t>
  </si>
  <si>
    <t xml:space="preserve">Diseñar e implementar  talleres de radio y producción audiovisual, dirigidos a niñas, niños, adolescentes y maestros de colegios distritales ubicados en áreas de influencia de la Universidad Distrital,  adscritos a la Secretaría de Educación Distrital, e instituciones públicas y privadas a nivel nacional. </t>
  </si>
  <si>
    <t>Sesiones de talleres desarrolladas</t>
  </si>
  <si>
    <t xml:space="preserve">Σ de sesiones </t>
  </si>
  <si>
    <t xml:space="preserve">Programas radiales </t>
  </si>
  <si>
    <t>Σ de programas radiales emitidos</t>
  </si>
  <si>
    <t>Generar estrategias de difusión y comunicación para la divulgación de los proyectos y actividades realizadas en la Cátedra UNESCO en Desarrollo del Niño</t>
  </si>
  <si>
    <t>Piezas gráficas, audiovisuales, digitales y escritas realizadas para la consolidación y proyección de la Cátedra.</t>
  </si>
  <si>
    <t xml:space="preserve">Σ de piezas gráficas, digitales, audiovisuales y escritas </t>
  </si>
  <si>
    <t>Gestionar el proceso editorial de la revista Imágenes y divulgar su contenido en bases de datos, directorios, redes académicas y redes sociales. Asimismo, gestionar los apoyos institucionales para la generación de condiciones que favorezcan el cumplimiento de los requisitos de re-indexación de la revista Infancias Imágenes.</t>
  </si>
  <si>
    <t>Números publicados de la revista Infancias Imágenes en el OJS</t>
  </si>
  <si>
    <t>Σ de números publicados en el OJS</t>
  </si>
  <si>
    <t>VICERRECTORÍA ADMINISTRATIVA Y FINANCIERA</t>
  </si>
  <si>
    <t>Revisar y aprobar actos para autorizar situaciones administrativas de licencias, comisiones, vacaciones, permisos y descansos compensados de los empleados públicos administrativos y trabajadores oficiales de la entidad.</t>
  </si>
  <si>
    <t xml:space="preserve">Actos Administrativos de la dependencia elaborados. </t>
  </si>
  <si>
    <t>(Actos administrativos elaborados/Actos administrativos que cumplen los requerimiento establecidos para aprobar)*100%</t>
  </si>
  <si>
    <t>Asignación y revisión de situaciones administrativos y documentos propios de la gestión de la VAF</t>
  </si>
  <si>
    <t>(Actos administrativos o documentos revisados / Actos administrativos asignados para revisión)*100%</t>
  </si>
  <si>
    <t>Presentar el  seguimiento al presupuesto, ajustes y modificaciones del presupuesto 2024 (adiciones, traslados, aplazamientos, entre otros)</t>
  </si>
  <si>
    <t>Presentaciones realizadas sobre seguimiento y gestión presupuestal de la vigencia.</t>
  </si>
  <si>
    <t>∑Presentaciones realizadas sobre seguimiento y gestión presupuestal de la vigencia.</t>
  </si>
  <si>
    <t xml:space="preserve"> Resoluciones de modificación presupuestal aprobadas</t>
  </si>
  <si>
    <t>(Numero de solicitudes de modificación presupuestal atendidas en el periodo / Total de solicitudes presupuestales viables del trimestre)*100%</t>
  </si>
  <si>
    <t>Realizar seguimiento y actualizar según la pertinencia el Plan Anual de Adquisiciones de la vigencia 2024.</t>
  </si>
  <si>
    <t>Resolución de actualización publicada Plan Anual de Adquisiciones 2024</t>
  </si>
  <si>
    <t>(actualizaciones del plan anual de adquisiciones tramitadas con resolución/ actualizaciones del plan anual de adquisiciones solicitadas)*100%</t>
  </si>
  <si>
    <t>Informe trimestral de seguimiento PAA 2024</t>
  </si>
  <si>
    <t>Informes de seguimiento y gestión presupuestal.</t>
  </si>
  <si>
    <t>Generar los documentos administrativos para el pago de las cuentas de proveedores, servicios públicos, facturas y honorarios de los contratos de prestación de servicios de acuerdo con los requerimientos allegados a la Vicerrectoría</t>
  </si>
  <si>
    <t>Documentos administrativo para el pago de servicios</t>
  </si>
  <si>
    <t>(Actos administrativos que cumplen con los requisitos establecidos, para el pago de servicios, facturas, honorarios, proveedores  / solicitudes de pago sobre los servicios, facturas, honorarios y proveedores presentados que cumplan con los requisitos establecidos)*100%</t>
  </si>
  <si>
    <t>Realizar un informe ejecutivo por trimestre sobre la gestión de las oficinas y dependencias a cargo de la VAF para la toma de decisión.</t>
  </si>
  <si>
    <t xml:space="preserve">Informe Ejecutivo Gestión de Dependencias </t>
  </si>
  <si>
    <t xml:space="preserve">Informe ejecutivo dependencias
</t>
  </si>
  <si>
    <t xml:space="preserve">Tramitar de manera oportuna las acciones relacionadas con la gestión administrativa solicitadas por la Oficina Asesora de Planeación y Control.
</t>
  </si>
  <si>
    <t>Reportes de información</t>
  </si>
  <si>
    <t>(Número de reportes remitidos a OAPC en el trimestre/ Total de reportes solicitados por la oficina asesora de planeación en el trimestre)*100%</t>
  </si>
  <si>
    <t>Mantener actualizada la información pertinente en la pagina web de la Vicerrectoría Administrativa y Financiera.</t>
  </si>
  <si>
    <t>Actualización documental web</t>
  </si>
  <si>
    <t>(Información publicada en el trimestre/ información identificada para publicar según lineamientos interno y externos)*100%</t>
  </si>
  <si>
    <t>Gestionar los Planes de Mejoramiento de la Vicerrectoría generados en el marco de las auditorías internas y externas.</t>
  </si>
  <si>
    <t>Cumplimiento de los Planes de Mejoramiento de la VAF</t>
  </si>
  <si>
    <t>(Actividades de PM ejecutadas en el periodo / # de actividades de PM planeadas para la vigencia) *100%</t>
  </si>
  <si>
    <t>Apoyar en las respuestas de manera conjunta con las áreas correspondientes a los requerimientos exigidos por la Secretaria de Hacienda Distrital y el Ministerio de Hacienda y Crédito Público relacionado con el Pacto de Concurrencia</t>
  </si>
  <si>
    <t xml:space="preserve">Gestión de información sobre los requerimientos </t>
  </si>
  <si>
    <t>(Comunicaciones externas relacionadas con el pacto de concurrencia / requerimientos realizados por SHD y MHCP)*100%</t>
  </si>
  <si>
    <t>Realizar el Informe de Austeridad del Gasto Público para la Universidad Francisco José de Caldas.</t>
  </si>
  <si>
    <t>Informe Austeridad del Gasto Elaborados</t>
  </si>
  <si>
    <t>Informes de Austeridad del gasto.</t>
  </si>
  <si>
    <t>Generar recomendaciones de considerarlo pertinentes a las acciones precontractuales y contractuales de acuerdo con los roles y responsabilidades de la Vicerrectoría Administrativa y Financiera.</t>
  </si>
  <si>
    <t>Recomendaciones</t>
  </si>
  <si>
    <t>(Numero de recomendaciones en etapa de estudios previos / situaciones evidenciadas para recomendar en los estudios)*100</t>
  </si>
  <si>
    <t>Respuestas a observaciones</t>
  </si>
  <si>
    <t>Respuestas a las observaciones radicadas en las diferentes modalidades de contratación (Etapas de prepliego , pliego, evaluación inicial y evaluación final.) que maneja la VAF / Observaciones identificadas en las diferentes etapas contractuales que maneja la VAF)*100</t>
  </si>
  <si>
    <t>Informe semestral</t>
  </si>
  <si>
    <t>Informe semestral de procesos adjudicados.</t>
  </si>
  <si>
    <t>Ejecutar las acciones de mejora necesarias para cerrar las brechas identificadas y lograr incrementar el nivel de implementación de las políticas del Modelo Integrado de Gestión – MIPG:
Política: 5-1) Gestión Documental 
Política: 2-2) Gestión Presupuestal y Eficiencia del Gasto Publico
Política: 5-2) Transparencia, acceso a la información pública y lucha contra la corrupción.</t>
  </si>
  <si>
    <t>OFICINA DE TALENTO HUMANO</t>
  </si>
  <si>
    <t>x</t>
  </si>
  <si>
    <t>Implementar y normalizar el trámite de liquidación de nómina y aportes al Sistema de Seguridad Social bajo el nuevo sistema ERP.</t>
  </si>
  <si>
    <t>Implementación del nuevo sistema ERP - Nómina</t>
  </si>
  <si>
    <t>(Actividades ejecutadas en el periodo / Actividades programadas en el periodo) x 100.</t>
  </si>
  <si>
    <t>Nómina y planillas de seguridad social liquidadas oportunamente bajo el nuevo sistema ERP.</t>
  </si>
  <si>
    <t>(Nóminas y planillas de seguridad social liquidadas dentro del tiempo referente / Nóminas y planillas de seguridad social liquidadas)*100</t>
  </si>
  <si>
    <t>Garantizar la actualización permanente de la información de los Servidores Públicos de planta de la Universidad en el Sistema de Información Distrital del Empleo y la Administración Pública - SIDEAP</t>
  </si>
  <si>
    <t>Actualización del módulo de planta del SIDEAP</t>
  </si>
  <si>
    <t>(Novedades del personal registradas en el SIDEAP/ novedades presentadas)*100</t>
  </si>
  <si>
    <t>Establecer e implementar un procedimiento de depuración de saldos contables de incapacidades  en conjunto con la Oficina Financiera - Proyecto Contabilidad.</t>
  </si>
  <si>
    <t>Ejecución cronograma de actividades para depuración de saldos contables de incapacidades.</t>
  </si>
  <si>
    <t>(Actividades ejecutadas en el periodo / actividades programadas en el periodo) x 100.</t>
  </si>
  <si>
    <t>Depuración de saldos contables de incapacidades.</t>
  </si>
  <si>
    <t>(Valor depurado de saldos contables / Valor total de saldos contables por depurar) x 100.</t>
  </si>
  <si>
    <t>Estandarizar y formalizar el trámite respectivo de: Ingresos, retiros, incapacidades, licencias de maternidad o paternidad, vacaciones, sanciones, reubicación de personal, libranzas, etc.  bajo el nuevo sistema ERP.</t>
  </si>
  <si>
    <t>Implementación trámites de actos administrativos de la Oficina de Talento Humano bajo el nuevo sistema ERP.</t>
  </si>
  <si>
    <t>Controlar los procesos y tiempos de liquidación de cumplimiento de sentencias, prestaciones sociales.</t>
  </si>
  <si>
    <t>Sentencias liquidadas oportunamente</t>
  </si>
  <si>
    <t>(Sentencias liquidadas dentro del tiempo referente/ sentencias recibidas en el periodo) x 100.</t>
  </si>
  <si>
    <t>Prestaciones Sociales liquidadas oportunamente</t>
  </si>
  <si>
    <t>(Prestaciones liquidadas dentro del tiempo referente / prestaciones recibidas en el periodo) x 100.</t>
  </si>
  <si>
    <t xml:space="preserve">Establecer e implementar las gestiones necesarias para la consecución del pacto de concurrencia de la Universidad Distrital y proyectar estrategias para su ejecución.
</t>
  </si>
  <si>
    <t>Generación de información que se consolide para soportar la futura suscripción de un Pacto de Concurrencia de la Universidad.</t>
  </si>
  <si>
    <t>(Documentación generada/ Documentación solicitada) x 100.</t>
  </si>
  <si>
    <t>Establecer e implementar las  gestiones necesarias para  normalización del pasivo pensional en materia de Cuotas Partes.</t>
  </si>
  <si>
    <t>Consulta Cuotas partes a cargo de la Universidad.</t>
  </si>
  <si>
    <t>Cobro de Cuotas Partes Pensionales.</t>
  </si>
  <si>
    <t>(Valor cobro de cuotas partes radicadas / Valor cobro de cuotas partes a radicar) x 100.</t>
  </si>
  <si>
    <t>Pago Pasivo Pensional (Bonos Pensionales - Devolución aportes - Cuotas Partes Pensionales etc.)</t>
  </si>
  <si>
    <t>(Valor depurado de saldos contables del pasivo pensional / Valor total de saldos contables por depurar del pasivo pensional) x 100.</t>
  </si>
  <si>
    <t>Establecer e implementar las  gestiones necesarias para  normalización del pasivo pensional en materia de Dobles Pensiones.</t>
  </si>
  <si>
    <t>Avance de la gestión de Compatiblidad e Incompatibilidad de Dobles Pensiones.</t>
  </si>
  <si>
    <t>Avance en la gestión de Compartibilidad y Subrogaciones a favor de Colpensiones.</t>
  </si>
  <si>
    <t>Gestionar la recuperación de cartera asociada a procesos propios de la Oficina de Talento Humano.</t>
  </si>
  <si>
    <t>Recuperación de cartera asociada a mayores valores pagados generados por nómina.</t>
  </si>
  <si>
    <t>(Valor recuperado de cartera asociado a mayores valores pagados generados por nómina / Valor total de cartera asociado a mayores valores pagados generados por nómina) x 100.</t>
  </si>
  <si>
    <t>Recuperación de cartera asociada a mayores valores pagados por  concepto de reliquidación mesada pensional.</t>
  </si>
  <si>
    <t>(Valor recuperado de cartera asociado a mayores valores pagados por concepto de reliquidación mesada pensional / Valor total de cartera asociado a mayores valores pagados por concepto de reliquidación mesada pensional) x 100.</t>
  </si>
  <si>
    <t>Implementación del plan de medidas emergentes para reducir los mayores valores pagados por situaciones administrativas adversas.</t>
  </si>
  <si>
    <t>Implementar un procedimiento  de gestión de depuración de deuda presunta que permita a la Universidad estar al día con los Administradores de Fondos de Pensiones y Entidades de Promotoras de Salud.</t>
  </si>
  <si>
    <t>Avance en la gestión de cancelación de deuda presunta de la Universidad con los Administradores de Fondos de Pensiones y Entidades Promotoras de Salud.</t>
  </si>
  <si>
    <t>( Valor total depurado de estados de cuenta de deuda presunta con los Administradores de Fondos de Pensiones y Entidades Promotoras de Salud en el periodo / Valor total de estados de cuenta de deuda presunta reportados por los Administradores de Fondos de Pensiones y Entidades Promotoras de Salud en el periodo) x 100.</t>
  </si>
  <si>
    <t>Implementación del plan de medidas emergentes para reducir la deuda presunta de la Universidad con los Administradores de Fondos de Pensiones y Entidades Promotoras de Salud.</t>
  </si>
  <si>
    <t xml:space="preserve">Gestionar el Plan Estratégico de Talento Humano.
</t>
  </si>
  <si>
    <t>Implementación promedio de los planes en materia de talento humano.</t>
  </si>
  <si>
    <t>(∑ % implementación de los programas de ley en materia talento humano y bienestar social y laboral con seguimiento/ total de  Planes y programas del ley implementados por la Universidad en materia de talento humano, bienestar social y laboral)</t>
  </si>
  <si>
    <t>Participación de los servidores en los planes proyectados.</t>
  </si>
  <si>
    <t>(Servidores que participaron / número total de servidores) x 100.</t>
  </si>
  <si>
    <t>Satisfacción de los capacitados.</t>
  </si>
  <si>
    <t>(Usuarios que calificaron el servicio de capacitación recibido como satisfactorio de acuerdo con el referente de medición  /total de usuarios capacitados que calificaron el servicio de capacitación)*100.</t>
  </si>
  <si>
    <t>Gestionar los planes complementarios de salud de trabajadores oficiales, pensionados y administrativos.</t>
  </si>
  <si>
    <t>Entrega de informes de supervisión de los contratos.</t>
  </si>
  <si>
    <t>(∑informes de supervisión / ∑informes de supervisión requeridos)*100.</t>
  </si>
  <si>
    <t>Autorización de retiro de lentes y monturas oportunamente.</t>
  </si>
  <si>
    <t xml:space="preserve">(Autorizaciones de retiro de lentes y monturas entregadas oportunamente / Autorizaciones de retiro de lentes y monturas solicitadas)*100
</t>
  </si>
  <si>
    <t xml:space="preserve">Satisfacción de los beneficios del Plan Complementario de Salud.
</t>
  </si>
  <si>
    <t>(Usuarios que calificaron el servicio de Plan Complementario de Salud recibido como satisfactorio de acuerdo con el referente de medición  /total de usuarios beneficiados con el servicio de Plan Complementario)*100.</t>
  </si>
  <si>
    <t xml:space="preserve">Establecer e implementar un proceso de construcción y reconstrucción de la historia laboral de los servidores públicos y pensionados de la Universidad.
</t>
  </si>
  <si>
    <t>Avance en la gestión de diagnóstico del estado actual de los expedientes de las historias laborales.</t>
  </si>
  <si>
    <t>Avance en la gestión de elaboración e implementación del Plan de Trabajo para organización y actualización historias laborales .</t>
  </si>
  <si>
    <t>Avance en la gestión de actualización de historias laborales.</t>
  </si>
  <si>
    <t>(Historias laborales actualizadas en el periodo / Total Historias laborales)*100</t>
  </si>
  <si>
    <t>Gestionar el Plan de Integridad.</t>
  </si>
  <si>
    <t>Avance en la gestión de implementación del Plan de Integridad.</t>
  </si>
  <si>
    <t>Participación de los servidores en las actividades programadas del Plan de Integridad.</t>
  </si>
  <si>
    <t>Satisfacción de los servidores que participaron en las actividades programadas.</t>
  </si>
  <si>
    <t>(Usuarios que calificaron las actividades que participaron del Plan de Integridad recibido como satisfactorio de acuerdo con el referente de medición  /total de usuarios que participaron de las actividades ejecutadas del Plan de Integridad)*100.</t>
  </si>
  <si>
    <t>Garantizar el cumplimiento de las acciones asignadas a la Oficina de Talento Humano en su rol de gestor del proceso de Talento Humano.</t>
  </si>
  <si>
    <t>Nivel de actualización del proceso de Talento Humano</t>
  </si>
  <si>
    <t>Gestionar el control de reparto oportuno de trámites en la Oficina de Talento Humano conforme a los tiempos de respuesta establecidos en la normatividad vigente y aplicable.</t>
  </si>
  <si>
    <t>Nivel de cumplimiento en el reparto oportuno de trámites en la Oficina de Talento Humano.</t>
  </si>
  <si>
    <t>(Trámites administrativos de la Oficina de Talento Humano gestionados oportunamente en el periodo/trámites administrativos de la Oficina de Talento Humano recibidos en el periodo)*100</t>
  </si>
  <si>
    <t>Gestionar y desarrollar auditoria para evaluar la implementación del SGSST según Resolución 312 de 2019.</t>
  </si>
  <si>
    <t>Nivel de implementación del Sistema Seguridad y Salud en el Trabajo de la Universidad Distrital</t>
  </si>
  <si>
    <t xml:space="preserve"> (Estándares cumplidos / Total de estándares)*100</t>
  </si>
  <si>
    <t>Garantizar el desarrollo de las evaluaciones médicas ocupacionales (ingreso, egreso, rehabilitación, periódicos) para los docentes ocasionales, conductores y personal de planta, como otros estudios requeridos por las EPS de los trabajadores.</t>
  </si>
  <si>
    <t>Exámenes realizados a servidores públicos</t>
  </si>
  <si>
    <t xml:space="preserve">(Número de exámenes médicos laborales realizados/Número de exámenes médicos presupuestados)*100
</t>
  </si>
  <si>
    <t>Seguimiento a recomendaciones médicas laborales del año 2024</t>
  </si>
  <si>
    <t>(Número de recomendaciones laborales en seguimiento/Número total de recomendaciones médicas laborales)*100</t>
  </si>
  <si>
    <t>Exámenes periodicos realizados a viculación especial</t>
  </si>
  <si>
    <t>(Número de exámenes periódicos realizados a personal de vinculación especial/Número total de personal de vinculación especial)*100</t>
  </si>
  <si>
    <t>Garantizar el suministro de Elementos de Protección Personal-EPP dirigidos al personal de talleres, laboratorios, biblioteca, archivo e infraestructura  por medio de la adquisición y selección.</t>
  </si>
  <si>
    <t>Cobertura en dotación de Epp</t>
  </si>
  <si>
    <t>(Colaboradores dotados con EPP/colaboradores priorizados)*100</t>
  </si>
  <si>
    <t>Epps adquiridos</t>
  </si>
  <si>
    <t>(EPP adquiridos/EPP requeridos)*100</t>
  </si>
  <si>
    <t>Realizar el reporte e investigación de accidentes de trabajo, así como el seguimiento a la implementación de medidas correctivas.</t>
  </si>
  <si>
    <t>Cumplimiento en la investigación oportuna de los incidentes y accidentes</t>
  </si>
  <si>
    <t>(Número de incidentes y accidentes investigados oportunamente en el periodo/Número total de incidentes y accidentes presentados en el periodo)*100</t>
  </si>
  <si>
    <t>Resultados de seguimiento a los indicadores de accidentalidad</t>
  </si>
  <si>
    <t>Total seguimiento a los indicadores de accidentalidad</t>
  </si>
  <si>
    <t>Realizar la identificación de peligros en las diferentes áreas de trabajo y en general de todas las sedes de la Universidad con el fin de controlar el riesgo.</t>
  </si>
  <si>
    <t>Revisión de las matrices de peligros de las diferentes sedes y facultades de la universidad.</t>
  </si>
  <si>
    <t>(Revisiones ejecutadas/Revisiones planeadas)*100</t>
  </si>
  <si>
    <t>Inspecciones programadas en la Universidad Distrital</t>
  </si>
  <si>
    <t>(Número de inspecciones ejecutadas/ Número de inspecciones programadas)*100</t>
  </si>
  <si>
    <t>Inspecciones no programadas</t>
  </si>
  <si>
    <t>(Número de inspecciones realizadas/Total de inspecciones solicitadas)*100</t>
  </si>
  <si>
    <t>Dotar las diferentes sedes de la Universidad con señaletica preventiva y de seguridad, para el control de peligros en áreas específicas y manejo de emergencias.</t>
  </si>
  <si>
    <t>Espacios dotados por señaletica</t>
  </si>
  <si>
    <t>(Espacios dotados con señaletica/Número total de espacios identificados por dotar)*100</t>
  </si>
  <si>
    <t>Desarrollar el programa de medicina preventiva, con base en la promoción de la salud y prevención de patologías, logrando así el bienestar de los trabajadores.</t>
  </si>
  <si>
    <t>Recomendaciones medico laborales</t>
  </si>
  <si>
    <t>(Número de recomendaciones laborales con al menos un seguimiento/Número total de recomendaciones médicas laborales del año 2023)*100</t>
  </si>
  <si>
    <t>Incidencia de la enfermedad laboral</t>
  </si>
  <si>
    <t>(Número de casos enfermedad laboral nuevos en el periodo/ promedio total de trabajadores del periodo)*100</t>
  </si>
  <si>
    <t>Cumplimiento de las actividades programadas</t>
  </si>
  <si>
    <t>(Actividades ejecutadas/Actividades planeadas)*100</t>
  </si>
  <si>
    <t>Desarrollar el Programa de Vigilancia Epidemiológica para la conservación vocal y auditiva</t>
  </si>
  <si>
    <t>Cumplimiento de las actividades para la prevención del riesgo auditivo y riesgo vocal</t>
  </si>
  <si>
    <t>Seguimiento a colaboradores con patologias  auditivas</t>
  </si>
  <si>
    <t>(Número de trabajadores con patologías auditivas atendidos/Población objeto del programa)*100 </t>
  </si>
  <si>
    <t>Seguimiento a colaboradores con patologias  vocales</t>
  </si>
  <si>
    <t>(Número de trabajadores con patologías vocales atendidos/Población objeto del programa)*100 </t>
  </si>
  <si>
    <t>Desarrollar el programa de desórdenes músculo-esqueléticos, apoyando la promoción de la salud y prevención de enfermedades osteomusculares, logrando así el bienestar de los colaboradores.</t>
  </si>
  <si>
    <t>Cumplimiento del plan de trabajo</t>
  </si>
  <si>
    <t xml:space="preserve">(Actividades ejecutadas / Cumplimiento de las actividades planeadass)*100
</t>
  </si>
  <si>
    <t>Prevalencia de enfermedades ostemusculares</t>
  </si>
  <si>
    <t>(Números de casos nuevos de enfermedad osteomuscular/Promedio de trabajadores de la UD)*100</t>
  </si>
  <si>
    <t xml:space="preserve">Seguimiento a alteraciones musculares-OSM </t>
  </si>
  <si>
    <t xml:space="preserve">(Seguimiento a personal con sintomatología en OSM /Personas con sintomatología OSM reportada) </t>
  </si>
  <si>
    <t>Desarrollar el programa de salud mental y prevención del riesgo psicosocial</t>
  </si>
  <si>
    <t>Aplicación de la batería riesgo psicosocial</t>
  </si>
  <si>
    <t>(Número de trabajadores participantes en la aplicación de la BRPS/ Número Total de trabajadores vinculados)*100</t>
  </si>
  <si>
    <t xml:space="preserve">Seguimiento a intervenciones de resultados de riesgo alto de la BRPS año 2022
</t>
  </si>
  <si>
    <t>(seguimiento a trabajadores identificados con riesgo alto en la BRPS / Número de trabajadores identificados con riesgo alto en la BRPS)*100</t>
  </si>
  <si>
    <t>(Actividades ejecutadas / Cumplimiento de las actividades propuestas)*100</t>
  </si>
  <si>
    <t>Realizar el seguimiento a la implementación del Plan Estratégico de Seguridad Vial, para la prevención del riesgo en todos los trabajadores y conductores de la Universidad.</t>
  </si>
  <si>
    <t>Desarrollo de plan de trabajo para la prevención del riesgo vial</t>
  </si>
  <si>
    <t>(Número de actividades ejecutadas/Número de actividades totales programadas)*100</t>
  </si>
  <si>
    <t>Cumplimiento de las Inspecciones de los vehículos</t>
  </si>
  <si>
    <t>(Número de vehículos inspeccionados/Número total de vehículos activos de la universidad)*100</t>
  </si>
  <si>
    <t>Gestionar e implementar el Programa de Seguridad Industrial en cumplimiento del plan de Gestión del Riesgo orientado a la prevención y manejo de emergencias.</t>
  </si>
  <si>
    <t>Cumplimiento del cronograma de actividades para el programa de Seguridad industrial</t>
  </si>
  <si>
    <t>(Número de actividades realizadas/Número total de actividades programadas)*100</t>
  </si>
  <si>
    <t>Proporción de brigadistas de la Universidad Distrital</t>
  </si>
  <si>
    <t xml:space="preserve">(Número de brigadistas capacitados y activos / Número total de trabajadores)*100
</t>
  </si>
  <si>
    <t>Garantizar la dotación de elementos  de emergencias ubicados en las diferentes sedes de la universidad, por medio de la adquisición y suministro de elementos para la atención de emergencias</t>
  </si>
  <si>
    <t>Adquisión de elementos para el manejo de emergencias</t>
  </si>
  <si>
    <t>(Número de elementos adquiridos/Totalidad de elementos presupuestados)*100</t>
  </si>
  <si>
    <t>Gestión e implementación del plan de trabajo orientado a la prevención de los peligros de tipo laboral</t>
  </si>
  <si>
    <t>Cumplimiento del plan de trabajo del SGSST</t>
  </si>
  <si>
    <t>(Número de actividades ejecutadas/Número total de actividades planteadas en el plan de trabajo)*100</t>
  </si>
  <si>
    <t>Nivel de actualización y creación de los documentos priorizados</t>
  </si>
  <si>
    <t>((Documentos actualizados o creados) / (Documentos priorizados por el Subsistema))* 100</t>
  </si>
  <si>
    <t>Desarrollo del plan de capacitación</t>
  </si>
  <si>
    <t>(Número de capacitaciones ejecutadas/Número total de capacitaciones planeadas)*100</t>
  </si>
  <si>
    <t>OFICINA FINANCIERA</t>
  </si>
  <si>
    <t>Expedir el 100% de Certificados de Disponibilidad y Registro Presupuestal de los rubros presupuestales.</t>
  </si>
  <si>
    <t>% de CDP expedidos</t>
  </si>
  <si>
    <t>(# de CDP's expedidos/ # de CDP's solicitados) * 100</t>
  </si>
  <si>
    <t>% de CRP expedidos</t>
  </si>
  <si>
    <t>(# de CRP's expedidos / # de CRP's solicitados) * 100</t>
  </si>
  <si>
    <t>Realizar el registro, control y seguimiento de las reservas presupuestales.</t>
  </si>
  <si>
    <t>% de registros de reservas presupuestales</t>
  </si>
  <si>
    <t>(# de registros de pago y anulaciones de reservas atendidas /# de solicitudes recibidas de registro de pagos y anulaciones de reservas) * 100</t>
  </si>
  <si>
    <t>% de registros de reservas presupuestales pagadas</t>
  </si>
  <si>
    <t xml:space="preserve"> (Valor Total de reservas pagadas / Valor Total de reservas constituidas) * 100%</t>
  </si>
  <si>
    <t>Realizar el registro, control y seguimiento de los pasivos exigibles.</t>
  </si>
  <si>
    <t>% de registros de pasivos exigibles</t>
  </si>
  <si>
    <t>(# de registros de pago y anulaciones de pasivos atendidos /# de solicitudes recibidas de registro de pagos y anulaciones de pasivos)* 100</t>
  </si>
  <si>
    <t>Gestionar, determinar registrar y controlar la viabilidad de las modificaciones presupuestales en sus diferentes modalidades (adiciones, traslados, reducciones, y sustitución de cuentas)</t>
  </si>
  <si>
    <t>% Modificaciones presupuestales solicitadas</t>
  </si>
  <si>
    <t>(# modificaciones realizadas/ # modificaciones solicitadas)* 100%</t>
  </si>
  <si>
    <t>% Modificaciones presupuestales viabilizadas</t>
  </si>
  <si>
    <t>(# modificaciones viabilizadas/ # modificaciones presentadas)* 100%</t>
  </si>
  <si>
    <t>Dar trámite a las solicitudes recibidas en la Unidad de Presupuesto.</t>
  </si>
  <si>
    <t>% Solicitudes tramitadas</t>
  </si>
  <si>
    <t>(# solicitudes tramitadas/ # solicitudes radicadas)* 100</t>
  </si>
  <si>
    <t>Dar trámite a las solicitudes de firmas recibidas en la Unidad de Presupuesto.</t>
  </si>
  <si>
    <t>% solicitudes de firmas tramitadas</t>
  </si>
  <si>
    <t>(# solicitudes firmas tramitadas/ # solicitudes firmas)* 100</t>
  </si>
  <si>
    <t>Ejecutar el plan anual de caja de la Secretaria Distrital de Hacienda.</t>
  </si>
  <si>
    <t>Plan Anual de Caja -PAC- ejecutado</t>
  </si>
  <si>
    <t>(Recursos ejecutados del plan anual de caja / Recursos proyectados en el plan anual de caja) * 100%</t>
  </si>
  <si>
    <t>Coordinar de forma conjunta con la Unidad de Contabilidad, Tesorería General y la Oficna Financiera el proceso de depuración de la cartera</t>
  </si>
  <si>
    <t>Ingresos y egresos control diario partidas a depurar</t>
  </si>
  <si>
    <t>(Partidas depuradas / Partidas identificadas a depurar) * 100%</t>
  </si>
  <si>
    <t>Pagar veraz y oportunamente los compromisos de la vigencia adquiridos por parte de la Universidad tanto internos como externos.</t>
  </si>
  <si>
    <t>Ordenes de pago tramitadas</t>
  </si>
  <si>
    <t>(# de obligaciones radicadas ( orden de pago) / # de obligaciones recibidas) * 100%</t>
  </si>
  <si>
    <t>Depurar las cuentas contables para el proceso de sostenibilidad financiera.</t>
  </si>
  <si>
    <t>Avance del control de las partidas a depurar</t>
  </si>
  <si>
    <t>(Partidas depuradas / Partidas identificadas a depurar) * 100</t>
  </si>
  <si>
    <t>Registrar Ingresos de la Universidad Distrital, de acuerdo con la información reportada en los portales de las entidades bancarias en donde se manejan los recursos que percibe la Universidad.</t>
  </si>
  <si>
    <t>Registro de ingresos reportados por entidades bancarias</t>
  </si>
  <si>
    <t>(# de registros de ingresos / Valor total de ingresos reportados por las entidades bancarias) * 100%</t>
  </si>
  <si>
    <t>Realizar las declaraciones tributarias de retención en la fuente y exogenas ante la DIAN y SDH</t>
  </si>
  <si>
    <t>Declaraciones presentadas según lo indicado en el calendario tributario de la Universidad Distrital</t>
  </si>
  <si>
    <t>(# de declaraciones elaborados y presentados oportunamente / 58 declaraciones de obligatorio cumplimento) * 100%</t>
  </si>
  <si>
    <t>Revisar diariamente los registros reportados en las órdenes de pago elaboradas en la Oficna Financiera con cargo al presupuesto de la Universidad.</t>
  </si>
  <si>
    <t>Ordenes de pago radicadas y revisadas</t>
  </si>
  <si>
    <t>(# de órdenes de pago revisadas / # de órdenes de pago recibidas) * 100</t>
  </si>
  <si>
    <t>Informacion diaria de Tesorería - Boletines diarios de Tesorería</t>
  </si>
  <si>
    <t>Consolidar los boletines diarios</t>
  </si>
  <si>
    <t>(# de boletines consolidados / Total boletines del mes) * 100%</t>
  </si>
  <si>
    <t>Analizar, verificar y reconocer inicialmente las transacciones, hechos económicos y operaciones en las cuentas contables para entes del Estado aplicables a la Universidad, inherentes a las operaciones de Tesorería General de acuerdo con las directrices, lineamientos y procedimientos contables establecidos por la Unidad de Contabilidad.</t>
  </si>
  <si>
    <t>Hechos económicos y financieros reportados</t>
  </si>
  <si>
    <t>(# de registros contables realizados / # de hechos económicos y financieros reportados) * 100</t>
  </si>
  <si>
    <t>Elaborar  certificaciones de recaudo y certificaciones para reintegro</t>
  </si>
  <si>
    <t>Elaborar solicitudes de certificaciones</t>
  </si>
  <si>
    <t>(# de certificaciones elaboradas / # de solicitudes de certificaciones radicadas) * 100</t>
  </si>
  <si>
    <t>Reconocer y revelar todas las transacciones económicas y demás hechos financieros, jurídicos, sociales, ambientales, entre otros, a través de los Estados Financieros de la Universidad, de conformidad con lo establecido en el Régimen de Contabilidad Pública “Manual de procedimientos contables”, teniendo en cuenta los principios y normas técnicas en cuanto al tratamiento de la información dentro del ciclo contable.</t>
  </si>
  <si>
    <t>Registros contables realizados, para cumplimiento a entes de control</t>
  </si>
  <si>
    <t>(# de registros contables elaborados/225) * 100%</t>
  </si>
  <si>
    <t>Procesar y registrar en los libros contables de la Universidad la información recibida por las áreas de forma oportuna y de acuerdo a la normativa vigente.</t>
  </si>
  <si>
    <t>% de registros realizados en los libros</t>
  </si>
  <si>
    <t>(# de registros realizados / # de registros totales) *100</t>
  </si>
  <si>
    <t>Registrar la provisión de los Procesos Judiciales de acuerdo al porcentaje de probabilidad de fallo en contra de la universidad, y se concilia con la información cargada por la oficina jurídica de la Universidad en el SIPROJ.</t>
  </si>
  <si>
    <t>Procesos judiciales % registros de la provisión de cumplidos</t>
  </si>
  <si>
    <t>(# criterios cumplidos / # criterios establecidos) * 100</t>
  </si>
  <si>
    <t>Tramitar el 100 % de las solicitudes de pago radicadas en la Oficina Financiera.</t>
  </si>
  <si>
    <t>Número de órdenes de pago tramitadas</t>
  </si>
  <si>
    <t>∑ órdenes de pago tramitadas</t>
  </si>
  <si>
    <t>Publicar el informe de gestión trimestral Oficina Financiera.</t>
  </si>
  <si>
    <t>Número de Informes de gestión trimestral Oficina Financiera publicados</t>
  </si>
  <si>
    <t>∑ Informes de gestión trimestral publicados</t>
  </si>
  <si>
    <t>Asistir a reuniones, comités, mesas de trabajo, entre otras, cuyo objetivo sea dirigir, coordinar, supervisar, evaluar, planear y hacer seguimiento a las actividades presupuestales, contables y tesorales para el manejo adecuado y oportuno de los recursos financieros de la Universidad.</t>
  </si>
  <si>
    <t>Registro de reuniones, comités, mesas de trabajo entre otras asistidas por la Oficina Financiera</t>
  </si>
  <si>
    <t>(# sesiones asistidas/ # sesiones convocadas)*100</t>
  </si>
  <si>
    <t>Realizar  seguimiento al beneficio institucional de la Oficina de Extensión, dando cumplimiento a lo estipulado en el Acuerdo 04 de 2013 artículo 9.</t>
  </si>
  <si>
    <t>Número de reuniones de seguimiento trimestral al beneficio institucional del Oficina de Extensión realizadas</t>
  </si>
  <si>
    <t>∑ de reuniones realizadas</t>
  </si>
  <si>
    <t>Gestionar solicitudes de préstamos ordinarios de los administrativos y pensionados.</t>
  </si>
  <si>
    <t>Solicitudes de préstamos ordinarios de los administrativos y pensionados tramitadas.</t>
  </si>
  <si>
    <t xml:space="preserve">(# de solicitudes de préstamos ordinarios tramitadas / # de préstamos ordinarios recibidas) * 100% </t>
  </si>
  <si>
    <t>Solicitudes de autorizaciones de libranzas tramitadas.</t>
  </si>
  <si>
    <t xml:space="preserve">(# de solicitudes de autorizaciones de libranzas tramitadas / # de autorizaciones de libranzas recibidas) * 100% </t>
  </si>
  <si>
    <t>Revisar las ejecuciones presupuestales, estados financieros y boletines de cierre de mes generados de cada uno de las unidades que hacen parte de la Oficina Financiera.</t>
  </si>
  <si>
    <t>Estados financieros revisados aleatoriamente en la vigencia, mínimo 1 por trimestre</t>
  </si>
  <si>
    <t xml:space="preserve">∑ Estados financieros revisados </t>
  </si>
  <si>
    <t>Boletines  de Tesorería revisados durante la vigencia, mínimo 1 al mes</t>
  </si>
  <si>
    <t xml:space="preserve">∑ Boletines revisados </t>
  </si>
  <si>
    <t>Desarrollar las acciones que dentro de las competencias de la Oficina Financiera se requieran para la aplicación del Estatuto Presupuestal y Financiero</t>
  </si>
  <si>
    <t>% avance en la Implementación del Estatuto Financiero</t>
  </si>
  <si>
    <t>∑ %  avances de la tarea  * ponderación total</t>
  </si>
  <si>
    <t>Coordinar en conjunto con la Oficina Asesora  de Planeación y la Vicerrectoría Administrativa y la Oficina Financiera las acciones institucionales requeridas en el proceso de programación presupuestal correspondiente a la vigencia 2025.</t>
  </si>
  <si>
    <t>Acciones institucionales realizadas frente a la elaboración del proyecto de Rentas, Ingresos, Gastos e Inversiones 2025</t>
  </si>
  <si>
    <t>∑  Acciones institucionales realizadas</t>
  </si>
  <si>
    <t xml:space="preserve">Realizar los correspondientes monitoreos cuatrimestrales a los controles registrados en el Mapa Integral de Riesgos  (MIR) de la Universidad.  </t>
  </si>
  <si>
    <t>Realizar los respectivos monitoreos Mapa Integral de Riesgos (MIR)</t>
  </si>
  <si>
    <t>(# de monitoreos realizados / 3) *100</t>
  </si>
  <si>
    <t>* Atender los requerimientos de los diferentes entes de control, PQRS y demás usuarios internos y externos que involucren información de la Oficina Financiera. Gestionar planes de mejoramiento correspondientes a la Oficina Financiera   generados en el marco de las auditorias</t>
  </si>
  <si>
    <t>Registro de atención a Entes de control y PQRS</t>
  </si>
  <si>
    <t>(# de requerimientos atendidos (PQRS, observaciones etc) / # requerimientos recibidos (PQRS, observaciones etc)) * 100</t>
  </si>
  <si>
    <t xml:space="preserve">% Informes Realizados </t>
  </si>
  <si>
    <t>(# de informes atendidos / # requerimientos recibidos) * 100</t>
  </si>
  <si>
    <t>porcentaje de requerimientos atendidos a los hallazgos realizados</t>
  </si>
  <si>
    <t>(# de requerimientos atendidos (hallazgos) / # requerimientos recibidos (hallazgos) * 100</t>
  </si>
  <si>
    <t>(Acciones realizadas en el trimestre para el cierre de brechas identificadas / Acciones de mejoras sobre las políticas identificadas)*100.</t>
  </si>
  <si>
    <t>OFICINA DE INFRAESTRUCTURA</t>
  </si>
  <si>
    <t>Realizar la programación, ejecución y seguimiento a los proyectos de infraestructura física de la Universidad Distrital, financiados con recursos de inversión.</t>
  </si>
  <si>
    <t>Obras físicas terminadas de vigencias anteriores</t>
  </si>
  <si>
    <t>∑Obras físicas terminadas</t>
  </si>
  <si>
    <t>Porcentaje de ejecución presupuestal</t>
  </si>
  <si>
    <t>Presupuesto ejecutado con RP/Presupuesto asignado*100</t>
  </si>
  <si>
    <t>Porcentaje de ejecución física de proyectos vigencia actual</t>
  </si>
  <si>
    <t>∑ de porcentaje de ejecución física de proyectos/Total de proyectos</t>
  </si>
  <si>
    <t>Apoyo a la supervisión en el desarrollo de la obra para el nuevo edificio de la Facultad de Ingeniería, con el fin de lograr su óptimo desarrollo.</t>
  </si>
  <si>
    <t>Actividades de supervisión ejecutadas</t>
  </si>
  <si>
    <t>(acciones ejecutadas/acciones requeridas)*100</t>
  </si>
  <si>
    <t>Porcentaje de ejecución física de actividades de obra programadas.</t>
  </si>
  <si>
    <t>∑ de porcentaje de ejecución física de actividades obra programadas /Total de actividades de obra programadas</t>
  </si>
  <si>
    <t>Realizar la gestión y asignación de espacios físicos de la Universidad y Acompañar la supervisión para los estudios y diseños de la nueva sede de la Facultad de Artes ASAB, así como su interventoría.</t>
  </si>
  <si>
    <t xml:space="preserve">Requerimientos de asignación de espacios físicos </t>
  </si>
  <si>
    <t>Realizar el levantamiento de inventarios y las bajas de los bienes que por  su estado (obsolescencia, hurto, daño, deterioro, cambio) pierden su funcionalidad para la Universidad</t>
  </si>
  <si>
    <t>Solicitudes de bajas tramitadas</t>
  </si>
  <si>
    <t>(Bajas realizadas/Bajas solicitadas)*100</t>
  </si>
  <si>
    <t>Levantamientos de inventarios atendidos</t>
  </si>
  <si>
    <t>(Levantamientos realizados / Levantamientos solicitados)*100</t>
  </si>
  <si>
    <t>Porcentaje de traslados tramitados</t>
  </si>
  <si>
    <t>(Traslados realizados/Traslados solicitados)*100</t>
  </si>
  <si>
    <t>elaborar y generar los traslados (en el aplicativo de gestión de inventarios) de los bienes tangibles e intangibles los cuales deben quedar asignados  al  funcionario y/o docente encargado del bien.</t>
  </si>
  <si>
    <t xml:space="preserve">solicitudes de traslados atendidos
</t>
  </si>
  <si>
    <t>Realizar el mantenimiento de la infraestructura física, equipos, plantas, UPS, motobombas, ascensores y demás servicios administrativos que requieran las sedes de la Universidad</t>
  </si>
  <si>
    <t>Informes de supervisión realizados o estudios previos por proceso o contrato</t>
  </si>
  <si>
    <t>(Informes elaborados/informes requeridos)*100</t>
  </si>
  <si>
    <t>Requerimientos de mantenimiento de infraestructura atendidos</t>
  </si>
  <si>
    <t>Consolidar y gestionar la aprobación del Plan Maestro de Espacios Educativos, PMEE.</t>
  </si>
  <si>
    <t>Documento del PMEE finalizado</t>
  </si>
  <si>
    <t xml:space="preserve">(número de actividades ejecutadas/número de actividades programadas)*100
</t>
  </si>
  <si>
    <t>Realizar la gestión de ingresos, salidas y traslados de los bienes tangibles e intangibles, los cuales deben quedar con asignación a los funcionarios de la universidad.</t>
  </si>
  <si>
    <t>Porcentaje de entradas tramitadas</t>
  </si>
  <si>
    <t xml:space="preserve">(Ingresos aprobados/Ingresos requerido)*100 </t>
  </si>
  <si>
    <t>Porcentaje de salidas tramitadas</t>
  </si>
  <si>
    <t>(Salidas completas aprobadas/Entradas realizadas)*100</t>
  </si>
  <si>
    <t>OFICINA DE CONTRATACIÓN</t>
  </si>
  <si>
    <t>Garantizar la legalidad de los trámites precontractuales adelantados por la institución y elaborar la totalidad de contratos de competencia de la Oficina de Contratación .</t>
  </si>
  <si>
    <t>Documentos precontractuales jurídicamente revisados y contratos elaborados.</t>
  </si>
  <si>
    <t>(Número de documentos precontractuales jurídicamente revisados y contratos elaborados / Total de documentos precontractuales y solicitudes de elaboración de contratos recibidas)*100</t>
  </si>
  <si>
    <t>Publicar, reportar los documentos asociados a la gestión contractual de la institución y alimentar las bases de datos sobre contratación para rendir los informes correspondientes, según la competencia asignada por las normas internas.</t>
  </si>
  <si>
    <t xml:space="preserve">Documentos contractuales publicados y reportados en el SECOP, SIVICOF, SIDEAP y SECCIÓN DE CONTABILIDAD
</t>
  </si>
  <si>
    <t>(Número de documentos contractuales publicados y actualizados / Total de documentos contractuales recibidos)*100</t>
  </si>
  <si>
    <t>Informes elaborados y  tramitados</t>
  </si>
  <si>
    <t xml:space="preserve">∑Informes elaborados y tramitados
</t>
  </si>
  <si>
    <t xml:space="preserve">Tramitar de manera oportuna las acciones relacionadas con la gestión administrativa de la Oficina de Ocntratación
</t>
  </si>
  <si>
    <t xml:space="preserve">Respuesta a requerimientos (pqr, derechos de petición, certificaciones cps y de proveedores)
</t>
  </si>
  <si>
    <t xml:space="preserve">Página web actualizada
</t>
  </si>
  <si>
    <t xml:space="preserve">(solicitudes tramitadas/solicitudes requeridas de actualización)*100
</t>
  </si>
  <si>
    <t>Planes de mejoramiento elaborados</t>
  </si>
  <si>
    <t>(planes de mejoramientos elaborados/planes de mejoramiento solicitados)*100</t>
  </si>
  <si>
    <t xml:space="preserve">Intervenir archivísticamente (archivo físico) y creación de un sistema que administre en carpetas compartidas (archivo digital) el archivo de gestión de la Oficina de Contratación , de acuerdo a las TRD y las normas vigentes.
</t>
  </si>
  <si>
    <t xml:space="preserve">Documentación del archivo organizada, depurada y digitalizada 
</t>
  </si>
  <si>
    <t xml:space="preserve">(Expedientes archivísticos organizados, depurados y digitalizados / Total expedientes archivísticos de 2024)*100                                               
</t>
  </si>
  <si>
    <t xml:space="preserve">Para la vigencia 2024, la dependencia estructuró su Plan de Acción a través de 12 actividades generales, a las cuales les asoció 17 metas e indicadores. En el presente informe se consolidan los avances cuantitativos reportados por la Unidad en el periodo comprendido entre el 1 de enero y el 31 de marzo.
De esta manera, de acuerdo con los resultados reportados, a corte del 31 de marzo de 2024, el nivel de avance del Plan de Acción de la Vicerrectoría Adminsitrativa y Financiera es de 73%. En ese sentido, con base en el ejercicio de seguimiento coordinado desde la Oficina Asesora de Planeación, se establece las siguientes observaciones:
- En general la dependencia presenta un buen avance en la ejecución del plan de acción, donde no presentaron dificultades para la ejecución de las actividades programadas. </t>
  </si>
  <si>
    <t>Para la vigencia 2024, la dependencia estructuró su Plan de Acción a través de 12 actividades generales, a las cuales les asoció 15 metas e indicadores. En el presente informe se consolidan los avances cuantitativos reportados por la Unidad en el periodo comprendido entre el 1 de enero y el 31 de marzo.
De esta manera, de acuerdo con los resultados reportados, a corte del 31 de marzo de 2024, el nivel de cumplimiento del Plan de Acción del Instituto para la Pedadogía, la Paz y el Conflicto Urbano- IPAZUD, es de 15%. En ese sentido, con base en el ejercicio de seguimiento coordinado desde la Oficina Asesora de Planeación, se establece las siguientes observaciones:
- La dependencia presenta baja ejecución en la mayoría de las actividades. Sin embargo, la situación se explica porque durante el primer trimestre de la vigencia el nivel de contratación suele ser bajo. 
-  Respecto a la actividad No. 6, la unidad manifiesta falta de coordinación con la Emisora.</t>
  </si>
  <si>
    <t xml:space="preserve">Para la vigencia 2024, la dependencia estructuró su Plan de Acción a través de 37 actividades generales, a las cuales les asoció 50 metas e indicadores. En el presente informe se consolidan los avances cuantitativos reportados por la Unidad en el periodo comprendido entre el 1 de enero y el 31 de marzo.
De esta manera, de acuerdo con los resultados reportados, a corte del 31 de marzo de 2024, el nivel de avance del Plan de Acción de la Vicerrectoría Académica es de 33%. En ese sentido, con base en el ejercicio de seguimiento coordinado desde la Oficina Asesora de Planeación, se establece las siguientes observaciones:
En términos generales, el plan presenta un avance importante al cierre del primer trimestre. Sin embargo, la actividad 11 no presento mayor avance dado que se programó su ejecución para el semestre 2 y por otro lado se evidenció la necesidad de revisar la formulación de la actividad ya que en desarrollo del seguimiento se evidenció discrepancias entre los componentes de la actividad (producto, fórmula, actividad general y actividades específicas). Situación similar se presenta en la unidad de medida de la actividad 14, que se parametrizó en unidad, debiendo medirse en porcentaje. Las actividades 18 y 20 se programó su ejecución en el trimestre 4, razón por la cual no presentaron avance. Por último, las actividades 25, 29 y 30, del Observatorio Laboral presentan rezago en su ejecución la cual se estableció para toda la vigencia. Se recomienda solicitar formalmente los ajustes que se requieran. </t>
  </si>
  <si>
    <t>Para la vigencia 2024, la dependencia estructuró su Plan de Acción a través de nueve (9) actividades generales, a las cuales les asoció 22 metas e indicadores. En el presente informe se consolidan  los avances cuantitativos reportados por la Unidad en el periodo comprendido entre el 1 de enero y el 31 de marzo. 
De esta manera, de acuerdo con los resultados reportados, a corte del 31 de marzo de 2024, el nivel de avance del Plan de Acción de la Facultad de Ingeniería es de 29%. En ese sentido, con base en el ejercicio de seguimiento coordinado desde la Oficina Asesora de Planeación, se establece que, en términos generales la dependencia presenta un avance importante en las actividades que programó para el trimestre. Se destacan los resultados de las actividades No. 14 y 23, relacionadas con la investigación y el fortalecimiento de la infraestructura tecnológica de los laboratorios respectivamente.</t>
  </si>
  <si>
    <t>Para la vigencia 2024, la dependencia estructuró su Plan de Acción a través de 12 actividades generales, a las cuales les asoció 30 metas e indicadores. En el presente informe se consolidan los avances cuantitativos reportados por la Unidad en el periodo comprendido entre el 1 de enero y el 31 de marzo.
De esta manera, de acuerdo con los resultados reportados, a corte del 31 de marzo de 2024, el nivel de cumplimiento del Plan de Acción de la Facultad de Ciencias y Educación es del 45%. En ese sentido, con base en el ejercicio de seguimiento coordinado desde la Oficina Asesora de Planeación, se establece las siguientes observaciones:
- En general la dependencia presenta un buen avance en la ejecución del plan de acción. Sin embargo, se identificó la necesidad de ajustar algunos indicadores y metas las cuales se establecieron de manera muy conservadora, como en el caso de las prácticas de estudiantes proyectadas para la vigencia.
- La actividad 8 no registró avance ya que los indicadores miden documentos finalizados, sin tener en cuenta el avance. Por esta razón para el siguiente trimestre se buscará reportar los avances en la construcción de los documentos. 
- La actividad 11, presenta rezago en su ejecución y debe priorizarse para los siguientes trimestres. Finalmente, se presentaron demoras en el reporte de información por lo cual se invita respetuosamente a la dependencia a adoptar medidas para la remisión de la información en los tiempos establecidos</t>
  </si>
  <si>
    <t>Para la vigencia 2024, la dependencia estructuró su Plan de Acción a través de nueve (9) actividades generales, a las cuales les asoció 23 metas e indicadores. En el presente informe se consolidan los avances cuantitativos reportados por la Unidad en el periodo comprendido entre el 1 de enero y el 31 de marzo. 
De esta manera, de acuerdo con los resultados reportados, a corte del 31 de marzo de 2024, el nivel de cumplimiento del Plan de Acción de la Facultad Tecnológica es de 30%. En ese sentido, con base en el ejercicio de seguimiento coordinado desde la Oficina Asesora de Planeación, se establece las siguientes observaciones:
La dependencia presente un avance importante, de acuerdo con sus actividades programadas. No obstante, la actividad 21 no presentó avance en 2 de sus indicadores relacionados con el estudio de la oferta académica y el plan de internacionalización. Por otra parte, en el caso de la actividad 23 relacionada con la acreditación institucional, se reportó en 0 dado que no se ha solicitado la aplicación de los instrumentos de apreciaciones por parte del comité de currículo y calidad institucional. Por último, respecto de la actividad 31 no se presentó avance, por lo cual la dependencia debe buscar la orientación del equipo encargado del subsistema de responsabilidad social.</t>
  </si>
  <si>
    <t>Para la vigencia 2024, la dependencia estructuró su Plan de Acción a través de 15 actividades generales, a las cuales les asoció 21 metas e indicadores. En el presente informe se consolidan los avances cuantitativos reportados por la Unidad en el periodo comprendido entre el 1 de enero y el 31 de marzo. 
De esta manera, de acuerdo con los resultados reportados, a corte del 31 de marzo de 2024, el nivel de cumplimiento del Plan de Acción de la Facultad de Ciencias de la Salud es de 15%. En ese sentido, con base en el ejercicio de seguimiento coordinado desde la Oficina Asesora de Planeación, se establece las siguientes observaciones:
Si bien el avance general presenta una baja ejecución, se explica porque buena parte de las actividades se programaron para ejecutarse en el segundo semestre de la vigencia. Sin embargo, sobre la actividad No. 9 y No. 15, se genera alerta dado que su ejecución se programó para toda la vigencia y no presentaron avances. Se recomienda priorizar acciones para garantizar un mayor nivel de  avance en los próximos trimestres.</t>
  </si>
  <si>
    <t>Para la vigencia 2024, la dependencia estructuró su Plan de Acción a través de 17 actividades generales, a las cuales les asoció 36 metas e indicadores. La siguiente tabla consolida los avances cuantitativos reportados por la Unidad en el periodo comprendido entre el 1 de enero y el 31 de marzo.
De esta manera, de acuerdo con los resultados reportados, a corte del 31 de marzo de 2024, el nivel de cumplimiento del Plan de Acción de la Unidad de relaciones nacionales e interinstitucionales es del 26%.  En ese sentido, con base en el ejercicio de seguimiento coordinado desde la Oficina Asesora de Planeación, se establece las siguientes observaciones respecto a las actividades que no presentan avance:                                                                                                     
- Para las actividades No. 1 y No. 5, la unidad expresa que los procesos generados para esta actividad son iniciados en este trimestre a espera que para el próximo trimestre se encuentren los resultados finales y no parciales como está a la fecha, por tal razón, no presenta avance.
- En la actividad No. 17, el contrato de tiquetes aéreos para el apoyo de docentes e invitados está en proceso. 
- Para la actividad No. 20, es importante validar las metas formuladas. 
- Referente a la actividad No. 25, parte del inicio de calendario de IES quienes no han realizado eventos en los cuales la Unidad pueda participar.
- Por último, en la actividad No. 26, la unidad manifiesta que no ha logrado acordar los espacios necesarios con la Vicerrectoría académica.</t>
  </si>
  <si>
    <t>Para el año 2024, la dependencia estructuró su Plan de Acción en torno a cinco (5) actividades generales, a las cuales se les asociaron cinco (5) metas e indicadores. En el presente informe se consolidan  los avances cuantitativos reportados por la Unidad durante el periodo comprendido entre el 1 de enero y el 31 de marzo del presente año. 
De esta manera, de acuerdo con los resultados reportados, a corte del 31 de Marzo de 2024, el nivel de cumplimiento de la Unidad de Publicaciones, es de 21%. En ese sentido, con base en el ejercicio de seguimiento coordinado desde la Oficina Asesora de Planeación, se establece las siguientes observaciones:
- Los resultados que se ven reflejados en este informe, se debió a un proceso de seguimiento de manera progresiva y  positiva.
- La actividad No. 5 es para ejecutar en el ultimo trimestre.</t>
  </si>
  <si>
    <t>Para la vigencia 2024, la dependencia estructuró su Plan de Acción a través de 19 actividades generales, a las cuales les asoció 32 metas e indicadores. En el presente informe se consolidan los avances cuantitativos reportados por la Unidad en el periodo comprendido entre el 1 de enero y el 31 de marzo.
De esta manera, de acuerdo con los resultados reportados, a corte del 31 de marzo de 2024, el nivel de avance del Plan de Acción de la Oficina de Bienestar Institucional es de 36%. En ese sentido, con base en el ejercicio de seguimiento coordinado desde la Oficina Asesora de Planeación, se establece las siguientes observaciones:
La dependencia presenta un avance importante durante su primer trimestre en la mayoría de sus actividades. Sin embargo 5 actividades (8,14,16,17 y19) no presentaron avances, por lo cual se recomienda priorizarlas para los trimestres siguientes.</t>
  </si>
  <si>
    <t>100%+H55:J58</t>
  </si>
  <si>
    <r>
      <rPr>
        <sz val="10"/>
        <color rgb="FF000000"/>
        <rFont val="Calibri"/>
        <family val="2"/>
      </rPr>
      <t>Para la vigencia 2024, la dependencia estructuró su Plan de Acción a través de ocho (8) actividades generales, a las cuales les asoció nueve (9) metas e indicadores. En el presente informe se consolidan los avances cuantitativos reportados por la Unidad en el periodo comprendido entre el 1 de enero y el 31 de marzo.
De esta manera, de acuerdo con los resultados reportados, a corte del 30 de marzo  de 2024, el nivel de cumplimiento del Plan de Acción Catedra UNESCO en desarrollo del niño es de 2%. En ese sentido, con base en el ejercicio de seguimiento coordinado desde la Oficina Asesora de Planeación, se establece las siguientes observaciones:
       Para el primer trimestre del plan de accion 2024 en la unidad  se alcanzo un avance del 2% por las siguientes razones: 
- La actividad No. 1 no presenta avance, teniendo en cuenta que la contratación tardia de los profesionales, generó demoras en la reactivación de las reuniones con las Cátedras nacionales e internacionales. 
- Respecto a la activdad No. 2, el Informe de progreso de la red UNITWIN- UNESCO (castellano- inglés) dirigido a la UNESCO no presentó avance, teniendo en cuenta que es 1 informe anual, en las evidencias se ven recopilacion y mapeo de informacion para el informe que se entregara en el 2024,</t>
    </r>
    <r>
      <rPr>
        <b/>
        <sz val="10"/>
        <color rgb="FF000000"/>
        <rFont val="Calibri"/>
        <family val="2"/>
      </rPr>
      <t xml:space="preserve"> 
</t>
    </r>
    <r>
      <rPr>
        <sz val="10"/>
        <color rgb="FF000000"/>
        <rFont val="Calibri"/>
        <family val="2"/>
      </rPr>
      <t xml:space="preserve">- Por último, la actividad No. 3, no presenta avances en el indicador pero si se evidencia avances e investigacion. </t>
    </r>
  </si>
  <si>
    <t>Para la vigencia 2024, la dependencia estructuró su Plan de Acción a través de 31 actividades generales, a las cuales les asoció 66 metas e indicadores. En el presente informe se consolidan los avances cuantitativos reportados por la Unidad en el periodo comprendido entre el 1 de enero y el 31 de marzo.
De esta manera, de acuerdo con los resultados reportados, a corte del 31 de marzo de 2024, el nivel de avance del Plan de Acción de la Oficina de Talento Humano es de 34%. En ese sentido, con base en el ejercicio de seguimiento coordinado desde la Oficina Asesora de Planeación, se establece las siguientes observaciones:
- La actividad No.1 y No.4 no presentan avance debido a que la entrega del ERP por parte de Infotic se encuenta pendiente. 
- Respecto a la actividad No. 2, los Acuerdos de modificación de la planta de personal administrativo no se pudieron cagar en el sistema por los Ingenieros del SIDEAP, debido a la falta de creación de unos cargos, por tal razon presenta el 0%.
- En lo que refiere a la actividad No. 8, pese a que los trámites ante Colpensiones se encuentran resueltos no llegaron las respectivas notificaciones. 
-En la actividad No. 14, se evidenció que la aplicación de la encuesta de satisfacción al ser un plan piloto, el uso óptimo de herramientas tecnológicas para la aplicación de evaluaciones, tanto de eficiencia como de satisfacción, constituye un reto desde la perspectiva de afinar el método adecuado que, por un lado, permita obtener datos fiables y por el otro, no suponga un punto de saturación para los participantes.
- Para la actividad No. 19, el periodo de ejecución se programo para el primer trimestre, sin embargo, no se realizó esta actividad, debido a que se tiene programada para el mes de diciembre por parte de la ARL.
- La actividad No. 20, presenta baja ejecución dado a que el proceso de cierre con la empresa anterior no ha culminado, no se ha recibido la base de historias clínicas para la generación de recomendaciones.
- Para actividad No. 21, se inició con la solicitud de EPP requeridos por parte de los laboratorios, talleres y oficina de infraestructura basados en la matriz de EPP, se tiene programada la compra de los elementos de protección personal para el segundo trimestre. 
- En la actividad No. 27, no se presentan avances por la falta del profesional en fisioterapia, quien es suministrado por la ARL. 
- Por ultimo, la actividad No. 33, no se ha requerido para la fecha por parte del SIGUD.</t>
  </si>
  <si>
    <t>Para la vigencia 2024, la dependencia estructuró su Plan de Acción a través de 30 actividades generales, a las cuales les asoció 37 metas e indicadores. En el presente informe se consolidan los avances cuantitativos reportados por la Unidad en el periodo comprendido entre el 1 de enero y el 31 de marzo.
De esta manera, de acuerdo con los resultados reportados, a corte del 31 de marzo de 2024, el nivel de avance del Plan de Acción de la Oficina Financiera es de 69%. En ese sentido, con base en el ejercicio de seguimiento coordinado desde la Oficina Asesora de Planeación, se establece las siguientes observaciones respecto a las actividades con baja ejecución. 
- Para la actividad No. 12, la dependencia manifiesta dificultades en el cargue y procesamiento de la información para que la generación sea más fácil.
- El sistema contable SIIGO presento intermitencias lo cual dificultó la realización del proceso contable de manera eficaz, lo cual afecto la ejecución de la actividad No. 18. 
- En la actividad No. 20, no fue posible registrar la provisión de los procesos judiciales, debido a a un error en la plataforma SIPROJ WEB.
- En lo referente a la actividad No. 24, la primera reunión se tiene programada para el 4 de abril, por tal razón, el avance no se pudo evidenciar para el trimestre evaluado. 
- Las acciones asociadas a la programación presupuestal de la actividad no. 28, se tiene previstas para el segundo trimestre. 
- Respecto a la actividad No. 29, los monitoreos se realizan de manera cuatrimestral, es decir que la unidad reportara el respectivo avance para el siguiente periodo.</t>
  </si>
  <si>
    <t xml:space="preserve">Para la vigencia 2024, la dependencia estructuró su Plan de Acción a través de ocho  (8) actividades generales, a las cuales les asoció 18 metas e indicadores. En el presente informe se consolidan los avances cuantitativos reportados por la Unidad en el periodo comprendido entre el 1 de enero y el 31 de marzo.
De esta manera, de acuerdo con los resultados reportados, a corte del 31 de marzo de 2024, el nivel de avance del Plan de Acción de la Oficina de Infraestructura es de 52%. En ese sentido, con base en el ejercicio de seguimiento coordinado desde la Oficina Asesora de Planeación, se establece las siguientes observaciones respecto a las actividades con baja ejecución:
- En la actividad No. 1, la Oficina manifiesta que se han presentado dificultades en las respuestas de los proveedores para realizar el estudio de mercado. 
- En lo que respecta a la actividad No. 20, se presentaron dificultades en la aprobación de la actividad de PMEE en el proyecto de inversión 7896, lo cual se pudo generar la contratación en el mes de marzo.
</t>
  </si>
  <si>
    <t xml:space="preserve">Para la vigencia 2024, la dependencia estructuró su Plan de Acción a través de 36 actividades generales, a las cuales les asoció 70 metas e indicadores. En la presente tabla se consolidan los avances cuantitativos reportados por la Unidad en el periodo comprendido entre el 1 de enero y el 31 de marzo de la presente vigencia.
De esta manera, de acuerdo con los resultados reportados, a corte del 31 de marzo de 2024, el nivel de cumplimiento del Plan de Acción de la Oficina Asesora de Planeación es del 50%. En ese sentido, con base en el ejercicio de seguimiento, se establece las siguientes observaciones:
- La mayoria de actividades que se encuentran con baja ejecución se debe a que el avance se evidencia con el resultado final, por tal razon, se reportaran apartir del segundo trimestre. </t>
  </si>
  <si>
    <t>Para la vigencia 2024, la dependencia estructuró su Plan de Acción a través de 13 actividades generales, a las cuales les asoció 25 metas e indicadores. En el presente informe se consolidan los avances cuantitativos reportados por la Unidad en el periodo comprendido entre el 1 de enero y el 31 de marzo. 
De esta manera, de acuerdo con los resultados reportados, a corte del 31 de marzo de 2024, el nivel de avance del Plan de Acción de Rectoría es de 68,25%. En ese sentido, con base en el ejercicio de seguimiento coordinado desde la Oficina Asesora de Planeación, se establece las siguientes observaciones:
- En la actividad No. 1, manifiestan que el tema correspondiente a "Convenios enfocados a la equidad de género, derechos humanos y diversidades sexuales" se trasladó la Oficina de Bienestar Universitario, por ende, se recomienda solicitar formalmente la eliminación del indicador ante la OAP. 
- En lo que refiere a la actividad No. 2, presenta un bajo avance considerando que su periodo de ejecución se contempla para toda la vigencia, por lo anterior es importante tomar acciones durante el próximo trimestre para presentar los respectivos avances. 
- Por último, se recomienda que se presente una solicitud de ajuste para modificar el indicador o unidad de medida de la actividad No. 15, que corresponde al incremento de seguidores de las redes sociales.</t>
  </si>
  <si>
    <t>Oficina de Infrastructura</t>
  </si>
  <si>
    <t>Oficina de Contratación</t>
  </si>
  <si>
    <t xml:space="preserve">Para el año 2024, la dependencia estructuró su Plan de Acción en torno a siete actividades generales, a las cuales se les asociaron once metas e indicadores. En el presente informe se consolidan  los avances cuantitativos reportados por la Unidad durante el periodo comprendido entre el 1 de enero y el 31 de marzo del presente año. 
Con base en los resultados reportados hasta el 31 de enero de 2024, el nivel de cumplimiento del Plan de Acción de la Unidad de Biblioteca es del 53%. Este seguimiento, coordinado desde la Oficina Asesora de Planeación, ha sido fundamental para identificar las áreas de éxito y las que requieren mayor atención. En particular, el desempeño en las actividades relacionadas con la implementación de servicios CRAI+, la orientación de los servicios hacia el aprendizaje, la investigación, la extensión y la proyección social han mostrado un impacto significativo.
Los resultados positivos se atribuyen a diversas actividades clave. La implementación de servicios CRAI+ ha sido crucial para orientar los servicios hacia el aprendizaje, la investigación, la extensión y la proyección social. La salvaguarda y visibilidad del patrimonio bibliográfico ha permitido proteger y dar visibilidad al patrimonio y memoria bibliográfica de la universidad. El desarrollo del ecosistema de información ha contribuido a visibilizar la producción académica e investigativa, mientras que el establecimiento de la Biblioteca UDFJC ha extendido la presencia de la biblioteca a nivel local, regional y nacional. Estos esfuerzos conjuntos han impulsado el cumplimiento del Plan de Acción, destacando el compromiso de la Unidad con el desarrollo académico y cultural.
Sin embargo, se recomienda revisar las metas formuladas y de ser necesario solicitar formalmente el ajuste ante la Oficina Asesora de Planeación. </t>
  </si>
  <si>
    <t>Peso</t>
  </si>
  <si>
    <t>(Todas)</t>
  </si>
  <si>
    <t>Suma de Avance</t>
  </si>
  <si>
    <t>Suma de Restante</t>
  </si>
  <si>
    <t>Valores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</si>
</sst>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4" x14ac:knownFonts="1">
    <font>
      <sz val="11"/>
      <color theme="1"/>
      <name val="Calibri"/>
      <family val="2"/>
    </font>
    <font>
      <b/>
      <sz val="20"/>
      <color rgb="FF000000"/>
      <name val="Bahnschrift SemiBold SemiConden"/>
      <family val="2"/>
    </font>
    <font>
      <b/>
      <sz val="11"/>
      <color rgb="FFFFFFFF"/>
      <name val="Calibri"/>
      <family val="2"/>
    </font>
    <font>
      <sz val="11"/>
      <color rgb="FF000000"/>
      <name val="Calibri"/>
      <family val="2"/>
    </font>
    <font>
      <b/>
      <sz val="12"/>
      <color rgb="FF000000"/>
      <name val="Calibri"/>
      <family val="2"/>
    </font>
    <font>
      <sz val="11"/>
      <color rgb="FFFFFFFF"/>
      <name val="Calibri"/>
      <family val="2"/>
    </font>
    <font>
      <sz val="11"/>
      <color theme="1"/>
      <name val="Calibri"/>
      <family val="2"/>
    </font>
    <font>
      <b/>
      <sz val="11"/>
      <color theme="1"/>
      <name val="Calibri"/>
      <family val="2"/>
    </font>
    <font>
      <b/>
      <sz val="16"/>
      <color theme="1"/>
      <name val="Calibri"/>
      <family val="2"/>
    </font>
    <font>
      <sz val="9"/>
      <color theme="1"/>
      <name val="Poppins"/>
    </font>
    <font>
      <sz val="11"/>
      <name val="Calibri"/>
      <family val="2"/>
    </font>
    <font>
      <sz val="11"/>
      <color theme="0"/>
      <name val="Calibri"/>
      <family val="2"/>
    </font>
    <font>
      <sz val="10"/>
      <color rgb="FF000000"/>
      <name val="Calibri"/>
      <family val="2"/>
    </font>
    <font>
      <b/>
      <sz val="36"/>
      <color theme="8"/>
      <name val="Bahnschrift SemiBold"/>
      <family val="2"/>
    </font>
    <font>
      <sz val="11"/>
      <color rgb="FF002774"/>
      <name val="Calibri"/>
      <family val="2"/>
      <scheme val="minor"/>
    </font>
    <font>
      <b/>
      <sz val="18"/>
      <color theme="1"/>
      <name val="Calibri"/>
      <family val="2"/>
      <scheme val="minor"/>
    </font>
    <font>
      <sz val="11"/>
      <color theme="2"/>
      <name val="Calibri"/>
      <family val="2"/>
    </font>
    <font>
      <sz val="10"/>
      <color theme="1"/>
      <name val="Calibri"/>
      <family val="2"/>
    </font>
    <font>
      <sz val="11"/>
      <color rgb="FFFF0000"/>
      <name val="Calibri"/>
      <family val="2"/>
    </font>
    <font>
      <sz val="9"/>
      <color rgb="FFFF0000"/>
      <name val="Poppins"/>
    </font>
    <font>
      <sz val="10"/>
      <color rgb="FF000000"/>
      <name val="Calibri"/>
      <family val="2"/>
    </font>
    <font>
      <b/>
      <sz val="10"/>
      <color rgb="FF000000"/>
      <name val="Calibri"/>
      <family val="2"/>
    </font>
    <font>
      <b/>
      <sz val="11"/>
      <name val="Calibri"/>
      <family val="2"/>
    </font>
    <font>
      <sz val="10"/>
      <name val="Calibri"/>
      <family val="2"/>
    </font>
  </fonts>
  <fills count="6">
    <fill>
      <patternFill patternType="none"/>
    </fill>
    <fill>
      <patternFill patternType="gray125"/>
    </fill>
    <fill>
      <patternFill patternType="solid">
        <fgColor rgb="FFCC0000"/>
      </patternFill>
    </fill>
    <fill>
      <patternFill patternType="solid">
        <fgColor rgb="FFF2F2F2"/>
      </patternFill>
    </fill>
    <fill>
      <patternFill patternType="solid">
        <fgColor rgb="FFFCE4D6"/>
      </patternFill>
    </fill>
    <fill>
      <patternFill patternType="solid">
        <fgColor theme="0" tint="-4.9989318521683403E-2"/>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113">
    <xf numFmtId="0" fontId="0" fillId="0" borderId="0" xfId="0"/>
    <xf numFmtId="0" fontId="0" fillId="0" borderId="1" xfId="0" applyBorder="1" applyAlignment="1">
      <alignment horizontal="justify" vertical="center" wrapText="1"/>
    </xf>
    <xf numFmtId="0" fontId="0" fillId="0" borderId="1" xfId="0" applyBorder="1" applyAlignment="1">
      <alignment horizontal="center" vertical="center" wrapText="1"/>
    </xf>
    <xf numFmtId="0" fontId="5" fillId="0" borderId="0" xfId="0" applyFont="1" applyAlignment="1">
      <alignment horizontal="center" vertical="center"/>
    </xf>
    <xf numFmtId="10" fontId="5" fillId="0" borderId="0" xfId="0" applyNumberFormat="1" applyFont="1" applyAlignment="1">
      <alignment horizontal="center" vertical="center"/>
    </xf>
    <xf numFmtId="1"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10" fontId="2" fillId="2" borderId="1" xfId="0" applyNumberFormat="1" applyFont="1" applyFill="1" applyBorder="1" applyAlignment="1">
      <alignment horizontal="center" vertical="center" wrapText="1"/>
    </xf>
    <xf numFmtId="10" fontId="0" fillId="4" borderId="1" xfId="0" applyNumberForma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textRotation="90" wrapText="1"/>
    </xf>
    <xf numFmtId="0" fontId="2" fillId="2" borderId="1" xfId="0" applyFont="1" applyFill="1" applyBorder="1" applyAlignment="1">
      <alignment horizontal="center" vertical="center" textRotation="90" wrapText="1"/>
    </xf>
    <xf numFmtId="0" fontId="0" fillId="0" borderId="0" xfId="0" applyAlignment="1">
      <alignment textRotation="90"/>
    </xf>
    <xf numFmtId="0" fontId="7" fillId="0" borderId="1" xfId="0" applyFont="1" applyBorder="1" applyAlignment="1">
      <alignment horizontal="center" vertical="center" textRotation="90" wrapText="1"/>
    </xf>
    <xf numFmtId="0" fontId="7" fillId="4" borderId="1" xfId="0" applyFont="1" applyFill="1" applyBorder="1" applyAlignment="1">
      <alignment horizontal="center" vertical="center" textRotation="90" wrapText="1"/>
    </xf>
    <xf numFmtId="0" fontId="8" fillId="0" borderId="0" xfId="0" applyFont="1" applyAlignment="1">
      <alignment horizontal="center" vertical="center"/>
    </xf>
    <xf numFmtId="0" fontId="7" fillId="0" borderId="0" xfId="0" applyFont="1" applyAlignment="1">
      <alignment horizontal="center" vertical="center" textRotation="90" wrapText="1"/>
    </xf>
    <xf numFmtId="10" fontId="0" fillId="0" borderId="0" xfId="0" applyNumberForma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vertical="center" wrapText="1"/>
    </xf>
    <xf numFmtId="0" fontId="11" fillId="0" borderId="0" xfId="0" applyFont="1" applyAlignment="1">
      <alignment horizontal="center" vertical="center" wrapText="1"/>
    </xf>
    <xf numFmtId="0" fontId="9" fillId="0" borderId="0" xfId="0" applyFont="1" applyAlignment="1">
      <alignment vertical="center" wrapText="1"/>
    </xf>
    <xf numFmtId="9" fontId="0" fillId="0" borderId="0" xfId="0" applyNumberFormat="1"/>
    <xf numFmtId="0" fontId="15" fillId="0" borderId="0" xfId="0" applyFont="1" applyAlignment="1">
      <alignment horizontal="center" vertical="center"/>
    </xf>
    <xf numFmtId="0" fontId="0" fillId="0" borderId="0" xfId="0" applyAlignment="1">
      <alignment horizontal="center" vertical="center"/>
    </xf>
    <xf numFmtId="9" fontId="0" fillId="0" borderId="0" xfId="0" applyNumberFormat="1" applyAlignment="1">
      <alignment horizontal="center" vertical="center"/>
    </xf>
    <xf numFmtId="0" fontId="16" fillId="0" borderId="0" xfId="0" applyFont="1"/>
    <xf numFmtId="0" fontId="0" fillId="0" borderId="6" xfId="0" applyBorder="1"/>
    <xf numFmtId="0" fontId="0" fillId="0" borderId="7" xfId="0" applyBorder="1"/>
    <xf numFmtId="0" fontId="18" fillId="0" borderId="0" xfId="0" applyFont="1"/>
    <xf numFmtId="0" fontId="18" fillId="0" borderId="0" xfId="0" applyFont="1" applyAlignment="1">
      <alignment horizontal="center" vertical="center"/>
    </xf>
    <xf numFmtId="10" fontId="18" fillId="0" borderId="0" xfId="0" applyNumberFormat="1" applyFont="1" applyAlignment="1">
      <alignment horizontal="center" vertical="center"/>
    </xf>
    <xf numFmtId="0" fontId="19" fillId="0" borderId="0" xfId="0" applyFont="1" applyAlignment="1">
      <alignment vertical="center" wrapText="1"/>
    </xf>
    <xf numFmtId="0" fontId="10" fillId="0" borderId="0" xfId="0" applyFont="1" applyAlignment="1">
      <alignment vertical="center" wrapText="1"/>
    </xf>
    <xf numFmtId="10" fontId="10" fillId="0" borderId="0" xfId="0" applyNumberFormat="1" applyFont="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9" xfId="0" applyFont="1" applyFill="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4" borderId="10" xfId="0" applyFont="1" applyFill="1" applyBorder="1" applyAlignment="1">
      <alignment horizontal="center" vertical="center" textRotation="90" wrapText="1"/>
    </xf>
    <xf numFmtId="0" fontId="0" fillId="0" borderId="11" xfId="0" applyBorder="1" applyAlignment="1">
      <alignment horizontal="center" vertical="center" wrapText="1"/>
    </xf>
    <xf numFmtId="10" fontId="0" fillId="4" borderId="12" xfId="0" applyNumberFormat="1" applyFill="1" applyBorder="1" applyAlignment="1">
      <alignment horizontal="center" vertical="center" wrapText="1"/>
    </xf>
    <xf numFmtId="0" fontId="0" fillId="0" borderId="13" xfId="0" applyBorder="1" applyAlignment="1">
      <alignment horizontal="center" vertical="center" wrapText="1"/>
    </xf>
    <xf numFmtId="10" fontId="2" fillId="2" borderId="14" xfId="0" applyNumberFormat="1" applyFont="1" applyFill="1" applyBorder="1" applyAlignment="1">
      <alignment horizontal="center" vertical="center" wrapText="1"/>
    </xf>
    <xf numFmtId="10" fontId="18" fillId="0" borderId="0" xfId="1" applyNumberFormat="1" applyFont="1"/>
    <xf numFmtId="10" fontId="19" fillId="0" borderId="0" xfId="1" applyNumberFormat="1" applyFont="1" applyAlignment="1">
      <alignment vertical="center" wrapText="1"/>
    </xf>
    <xf numFmtId="10" fontId="10" fillId="0" borderId="0" xfId="1" applyNumberFormat="1" applyFont="1" applyAlignment="1">
      <alignment vertical="center" wrapText="1"/>
    </xf>
    <xf numFmtId="10" fontId="18" fillId="0" borderId="0" xfId="1" applyNumberFormat="1" applyFont="1" applyAlignment="1">
      <alignment horizontal="center" vertical="center"/>
    </xf>
    <xf numFmtId="0" fontId="10" fillId="0" borderId="0" xfId="0" applyFont="1"/>
    <xf numFmtId="0" fontId="10" fillId="0" borderId="0" xfId="0" applyFont="1" applyAlignment="1">
      <alignment horizontal="center" vertical="center"/>
    </xf>
    <xf numFmtId="10" fontId="10" fillId="0" borderId="0" xfId="0" applyNumberFormat="1" applyFont="1" applyAlignment="1">
      <alignment horizontal="center" vertical="center"/>
    </xf>
    <xf numFmtId="4" fontId="0" fillId="0" borderId="1" xfId="0" applyNumberFormat="1" applyBorder="1" applyAlignment="1">
      <alignment horizontal="center" vertical="center" wrapText="1"/>
    </xf>
    <xf numFmtId="10" fontId="0" fillId="0" borderId="0" xfId="0" applyNumberFormat="1"/>
    <xf numFmtId="9" fontId="0" fillId="0" borderId="0" xfId="1" applyFont="1"/>
    <xf numFmtId="10" fontId="10" fillId="0" borderId="0" xfId="1" applyNumberFormat="1" applyFont="1" applyBorder="1"/>
    <xf numFmtId="9" fontId="10" fillId="0" borderId="0" xfId="1" applyFont="1" applyBorder="1"/>
    <xf numFmtId="43" fontId="10" fillId="0" borderId="0" xfId="2" applyFont="1" applyBorder="1"/>
    <xf numFmtId="0" fontId="22" fillId="0" borderId="0" xfId="0" applyFont="1" applyAlignment="1">
      <alignment horizontal="center"/>
    </xf>
    <xf numFmtId="10" fontId="22" fillId="0" borderId="0" xfId="0" applyNumberFormat="1" applyFont="1" applyAlignment="1">
      <alignment horizontal="center"/>
    </xf>
    <xf numFmtId="0" fontId="23" fillId="0" borderId="0" xfId="0" applyFont="1" applyAlignment="1">
      <alignment vertical="center"/>
    </xf>
    <xf numFmtId="10" fontId="10" fillId="0" borderId="0" xfId="0" applyNumberFormat="1" applyFont="1"/>
    <xf numFmtId="10" fontId="10" fillId="0" borderId="0" xfId="2" applyNumberFormat="1" applyFont="1" applyBorder="1"/>
    <xf numFmtId="0" fontId="23" fillId="0" borderId="0" xfId="0" applyFont="1" applyAlignment="1">
      <alignment horizontal="left" vertical="center"/>
    </xf>
    <xf numFmtId="0" fontId="23" fillId="0" borderId="0" xfId="0" applyFont="1" applyAlignment="1">
      <alignment horizontal="left" vertical="center" wrapText="1"/>
    </xf>
    <xf numFmtId="0" fontId="0" fillId="0" borderId="0" xfId="0" pivotButton="1"/>
    <xf numFmtId="0" fontId="0" fillId="0" borderId="0" xfId="0" applyAlignment="1">
      <alignment horizontal="left"/>
    </xf>
    <xf numFmtId="0" fontId="7" fillId="0" borderId="0" xfId="0" pivotButton="1" applyFont="1" applyAlignment="1">
      <alignment horizontal="center"/>
    </xf>
    <xf numFmtId="0" fontId="0" fillId="0" borderId="0" xfId="0" applyAlignment="1">
      <alignment horizontal="center"/>
    </xf>
    <xf numFmtId="9" fontId="0" fillId="0" borderId="0" xfId="0" applyNumberFormat="1" applyAlignment="1">
      <alignment horizontal="center"/>
    </xf>
    <xf numFmtId="0" fontId="3" fillId="3" borderId="0" xfId="0" applyFont="1" applyFill="1" applyAlignment="1" applyProtection="1">
      <alignment horizontal="center" vertical="center"/>
      <protection locked="0"/>
    </xf>
    <xf numFmtId="0" fontId="14" fillId="0" borderId="0" xfId="0" applyFont="1" applyAlignment="1">
      <alignment horizontal="center"/>
    </xf>
    <xf numFmtId="0" fontId="13" fillId="0" borderId="0" xfId="0" applyFont="1" applyAlignment="1">
      <alignment horizontal="center" vertical="center" wrapText="1"/>
    </xf>
    <xf numFmtId="10" fontId="8" fillId="0" borderId="2" xfId="0" applyNumberFormat="1" applyFont="1" applyBorder="1" applyAlignment="1">
      <alignment horizontal="center" vertical="center"/>
    </xf>
    <xf numFmtId="10" fontId="8" fillId="0" borderId="3" xfId="0" applyNumberFormat="1" applyFont="1" applyBorder="1" applyAlignment="1">
      <alignment horizontal="center" vertical="center"/>
    </xf>
    <xf numFmtId="10" fontId="8" fillId="0" borderId="4" xfId="0" applyNumberFormat="1" applyFont="1" applyBorder="1" applyAlignment="1">
      <alignment horizontal="center" vertical="center"/>
    </xf>
    <xf numFmtId="10" fontId="8" fillId="0" borderId="5" xfId="0" applyNumberFormat="1" applyFont="1" applyBorder="1" applyAlignment="1">
      <alignment horizontal="center" vertical="center"/>
    </xf>
    <xf numFmtId="0" fontId="2" fillId="2" borderId="0" xfId="0" applyFont="1" applyFill="1" applyAlignment="1">
      <alignment horizontal="center" vertical="center"/>
    </xf>
    <xf numFmtId="0" fontId="4" fillId="0" borderId="0" xfId="0" applyFont="1" applyAlignment="1">
      <alignment horizontal="center" vertical="center" wrapText="1"/>
    </xf>
    <xf numFmtId="0" fontId="0" fillId="0" borderId="0" xfId="0"/>
    <xf numFmtId="0" fontId="0" fillId="0" borderId="11" xfId="0" applyBorder="1" applyAlignment="1">
      <alignment horizontal="center" vertical="center" wrapText="1"/>
    </xf>
    <xf numFmtId="10" fontId="0" fillId="0" borderId="1" xfId="0" applyNumberFormat="1" applyBorder="1" applyAlignment="1">
      <alignment horizontal="center" vertical="center" wrapText="1"/>
    </xf>
    <xf numFmtId="0" fontId="0" fillId="0" borderId="1" xfId="0" applyBorder="1" applyAlignment="1">
      <alignment horizontal="center" vertical="center" textRotation="90" wrapText="1"/>
    </xf>
    <xf numFmtId="0" fontId="0" fillId="0" borderId="1" xfId="0" applyBorder="1" applyAlignment="1">
      <alignment horizontal="justify" vertical="center" wrapText="1"/>
    </xf>
    <xf numFmtId="10" fontId="0" fillId="4" borderId="12" xfId="0" applyNumberFormat="1" applyFill="1" applyBorder="1" applyAlignment="1">
      <alignment horizontal="center" vertical="center" wrapText="1"/>
    </xf>
    <xf numFmtId="0" fontId="17" fillId="5" borderId="0" xfId="0" applyFont="1" applyFill="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5" fillId="0" borderId="0" xfId="0" applyFont="1" applyAlignment="1">
      <alignment horizontal="center" vertical="center"/>
    </xf>
    <xf numFmtId="10" fontId="5" fillId="0" borderId="0" xfId="0" applyNumberFormat="1" applyFont="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10" fontId="0" fillId="4" borderId="1" xfId="0" applyNumberFormat="1" applyFill="1" applyBorder="1" applyAlignment="1">
      <alignment horizontal="center" vertical="center" wrapText="1"/>
    </xf>
    <xf numFmtId="0" fontId="18" fillId="0" borderId="0" xfId="0" applyFont="1" applyAlignment="1">
      <alignment horizontal="center" vertical="center"/>
    </xf>
    <xf numFmtId="10" fontId="18" fillId="0" borderId="0" xfId="0" applyNumberFormat="1" applyFont="1" applyAlignment="1">
      <alignment horizontal="center" vertical="center"/>
    </xf>
    <xf numFmtId="0" fontId="10" fillId="0" borderId="0" xfId="0" applyFont="1" applyAlignment="1">
      <alignment horizontal="center" vertical="center"/>
    </xf>
    <xf numFmtId="10" fontId="10" fillId="0" borderId="0" xfId="0" applyNumberFormat="1" applyFont="1" applyAlignment="1">
      <alignment horizontal="center" vertical="center"/>
    </xf>
    <xf numFmtId="0" fontId="12" fillId="5" borderId="0" xfId="0" applyFont="1" applyFill="1" applyAlignment="1">
      <alignment horizontal="center" vertical="center" wrapText="1"/>
    </xf>
    <xf numFmtId="164" fontId="8" fillId="0" borderId="2" xfId="0" applyNumberFormat="1" applyFont="1" applyBorder="1" applyAlignment="1">
      <alignment horizontal="center" vertical="center"/>
    </xf>
    <xf numFmtId="164" fontId="8" fillId="0" borderId="3" xfId="0" applyNumberFormat="1" applyFont="1" applyBorder="1" applyAlignment="1">
      <alignment horizontal="center" vertical="center"/>
    </xf>
    <xf numFmtId="164" fontId="8" fillId="0" borderId="4" xfId="0" applyNumberFormat="1" applyFont="1" applyBorder="1" applyAlignment="1">
      <alignment horizontal="center" vertical="center"/>
    </xf>
    <xf numFmtId="164" fontId="8" fillId="0" borderId="5" xfId="0" applyNumberFormat="1" applyFont="1" applyBorder="1" applyAlignment="1">
      <alignment horizontal="center" vertical="center"/>
    </xf>
    <xf numFmtId="0" fontId="20" fillId="5" borderId="0" xfId="0" applyFont="1" applyFill="1" applyAlignment="1">
      <alignment horizontal="center" vertical="center" wrapText="1"/>
    </xf>
  </cellXfs>
  <cellStyles count="3">
    <cellStyle name="Millares" xfId="2" builtinId="3"/>
    <cellStyle name="Normal" xfId="0" builtinId="0"/>
    <cellStyle name="Porcentaje" xfId="1" builtinId="5"/>
  </cellStyles>
  <dxfs count="7">
    <dxf>
      <alignment horizontal="center"/>
    </dxf>
    <dxf>
      <alignment horizontal="center"/>
    </dxf>
    <dxf>
      <font>
        <b/>
      </font>
    </dxf>
    <dxf>
      <font>
        <b/>
      </font>
    </dxf>
    <dxf>
      <font>
        <color theme="0"/>
      </font>
    </dxf>
    <dxf>
      <fill>
        <patternFill patternType="solid">
          <bgColor rgb="FFC00000"/>
        </patternFill>
      </fill>
    </dxf>
    <dxf>
      <numFmt numFmtId="13" formatCode="0%"/>
    </dxf>
  </dxfs>
  <tableStyles count="0" defaultTableStyle="TableStyleMedium2" defaultPivotStyle="PivotStyleLight16"/>
  <colors>
    <mruColors>
      <color rgb="FFC00000"/>
      <color rgb="FFE01D1F"/>
      <color rgb="FF7D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pivotCacheDefinition" Target="pivotCache/pivotCacheDefinition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 de seguimiento Plan Acción - I Trimestre 2024.xlsx]Resumen!TablaDinámica1</c:name>
    <c:fmtId val="0"/>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0070C0"/>
          </a:solidFill>
          <a:ln w="19050">
            <a:solidFill>
              <a:schemeClr val="tx1"/>
            </a:solidFill>
          </a:ln>
          <a:effectLst/>
        </c:spPr>
      </c:pivotFmt>
      <c:pivotFmt>
        <c:idx val="3"/>
        <c:spPr>
          <a:solidFill>
            <a:schemeClr val="bg1"/>
          </a:solidFill>
          <a:ln w="19050">
            <a:solidFill>
              <a:schemeClr val="tx1"/>
            </a:solidFill>
          </a:ln>
          <a:effectLst/>
        </c:spPr>
      </c:pivotFmt>
    </c:pivotFmts>
    <c:plotArea>
      <c:layout/>
      <c:doughnutChart>
        <c:varyColors val="1"/>
        <c:ser>
          <c:idx val="0"/>
          <c:order val="0"/>
          <c:tx>
            <c:strRef>
              <c:f>Resumen!$C$4</c:f>
              <c:strCache>
                <c:ptCount val="1"/>
                <c:pt idx="0">
                  <c:v>Total</c:v>
                </c:pt>
              </c:strCache>
            </c:strRef>
          </c:tx>
          <c:dPt>
            <c:idx val="0"/>
            <c:bubble3D val="0"/>
            <c:spPr>
              <a:solidFill>
                <a:srgbClr val="0070C0"/>
              </a:solidFill>
              <a:ln w="19050">
                <a:solidFill>
                  <a:schemeClr val="tx1"/>
                </a:solidFill>
              </a:ln>
              <a:effectLst/>
            </c:spPr>
            <c:extLst>
              <c:ext xmlns:c16="http://schemas.microsoft.com/office/drawing/2014/chart" uri="{C3380CC4-5D6E-409C-BE32-E72D297353CC}">
                <c16:uniqueId val="{00000004-2FD7-4904-BB82-CCBEF2A4E35C}"/>
              </c:ext>
            </c:extLst>
          </c:dPt>
          <c:dPt>
            <c:idx val="1"/>
            <c:bubble3D val="0"/>
            <c:spPr>
              <a:solidFill>
                <a:schemeClr val="bg1"/>
              </a:solidFill>
              <a:ln w="19050">
                <a:solidFill>
                  <a:schemeClr val="tx1"/>
                </a:solidFill>
              </a:ln>
              <a:effectLst/>
            </c:spPr>
            <c:extLst>
              <c:ext xmlns:c16="http://schemas.microsoft.com/office/drawing/2014/chart" uri="{C3380CC4-5D6E-409C-BE32-E72D297353CC}">
                <c16:uniqueId val="{00000005-2FD7-4904-BB82-CCBEF2A4E35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Resumen!$B$5:$B$6</c:f>
              <c:strCache>
                <c:ptCount val="2"/>
                <c:pt idx="0">
                  <c:v>Suma de Avance</c:v>
                </c:pt>
                <c:pt idx="1">
                  <c:v>Suma de Restante</c:v>
                </c:pt>
              </c:strCache>
            </c:strRef>
          </c:cat>
          <c:val>
            <c:numRef>
              <c:f>Resumen!$C$5:$C$6</c:f>
              <c:numCache>
                <c:formatCode>0%</c:formatCode>
                <c:ptCount val="2"/>
                <c:pt idx="0">
                  <c:v>14.143149796875001</c:v>
                </c:pt>
                <c:pt idx="1">
                  <c:v>18.856850203124988</c:v>
                </c:pt>
              </c:numCache>
            </c:numRef>
          </c:val>
          <c:extLst>
            <c:ext xmlns:c16="http://schemas.microsoft.com/office/drawing/2014/chart" uri="{C3380CC4-5D6E-409C-BE32-E72D297353CC}">
              <c16:uniqueId val="{00000000-2FD7-4904-BB82-CCBEF2A4E35C}"/>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C5BD-4CF7-9137-D3E064A14267}"/>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OATI!$R$35:$S$35</c:f>
              <c:strCache>
                <c:ptCount val="2"/>
                <c:pt idx="0">
                  <c:v>Avance</c:v>
                </c:pt>
                <c:pt idx="1">
                  <c:v>Restante</c:v>
                </c:pt>
              </c:strCache>
            </c:strRef>
          </c:cat>
          <c:val>
            <c:numRef>
              <c:f>OATI!$R$34:$S$34</c:f>
              <c:numCache>
                <c:formatCode>0.00%</c:formatCode>
                <c:ptCount val="2"/>
                <c:pt idx="0">
                  <c:v>0.69035000000000002</c:v>
                </c:pt>
                <c:pt idx="1">
                  <c:v>0.30964999999999998</c:v>
                </c:pt>
              </c:numCache>
            </c:numRef>
          </c:val>
          <c:extLst>
            <c:ext xmlns:c16="http://schemas.microsoft.com/office/drawing/2014/chart" uri="{C3380CC4-5D6E-409C-BE32-E72D297353CC}">
              <c16:uniqueId val="{00000002-C5BD-4CF7-9137-D3E064A14267}"/>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OATI!$Q$22:$Q$27</c:f>
              <c:strCache>
                <c:ptCount val="6"/>
                <c:pt idx="0">
                  <c:v>1</c:v>
                </c:pt>
                <c:pt idx="1">
                  <c:v>2</c:v>
                </c:pt>
                <c:pt idx="2">
                  <c:v>3</c:v>
                </c:pt>
                <c:pt idx="3">
                  <c:v>4</c:v>
                </c:pt>
                <c:pt idx="4">
                  <c:v>5</c:v>
                </c:pt>
                <c:pt idx="5">
                  <c:v>6</c:v>
                </c:pt>
              </c:strCache>
            </c:strRef>
          </c:cat>
          <c:val>
            <c:numRef>
              <c:f>OATI!$R$22:$R$27</c:f>
              <c:numCache>
                <c:formatCode>0.00%</c:formatCode>
                <c:ptCount val="6"/>
                <c:pt idx="0">
                  <c:v>0.66400000000000003</c:v>
                </c:pt>
                <c:pt idx="1">
                  <c:v>0.95499999999999996</c:v>
                </c:pt>
                <c:pt idx="2">
                  <c:v>1</c:v>
                </c:pt>
                <c:pt idx="3">
                  <c:v>0.5</c:v>
                </c:pt>
                <c:pt idx="4">
                  <c:v>0.156</c:v>
                </c:pt>
                <c:pt idx="5">
                  <c:v>0.2</c:v>
                </c:pt>
              </c:numCache>
            </c:numRef>
          </c:val>
          <c:extLst>
            <c:ext xmlns:c16="http://schemas.microsoft.com/office/drawing/2014/chart" uri="{C3380CC4-5D6E-409C-BE32-E72D297353CC}">
              <c16:uniqueId val="{00000000-A0BF-4635-B1B5-46A1C3480010}"/>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3B4C-4B0B-9E05-098EA7CC1861}"/>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SG!$R$40:$S$40</c:f>
              <c:strCache>
                <c:ptCount val="2"/>
                <c:pt idx="0">
                  <c:v>Avance</c:v>
                </c:pt>
                <c:pt idx="1">
                  <c:v>Restante</c:v>
                </c:pt>
              </c:strCache>
            </c:strRef>
          </c:cat>
          <c:val>
            <c:numRef>
              <c:f>SG!$R$39:$S$39</c:f>
              <c:numCache>
                <c:formatCode>0.00%</c:formatCode>
                <c:ptCount val="2"/>
                <c:pt idx="0">
                  <c:v>0.9830000000000001</c:v>
                </c:pt>
                <c:pt idx="1">
                  <c:v>1.6999999999999904E-2</c:v>
                </c:pt>
              </c:numCache>
            </c:numRef>
          </c:val>
          <c:extLst>
            <c:ext xmlns:c16="http://schemas.microsoft.com/office/drawing/2014/chart" uri="{C3380CC4-5D6E-409C-BE32-E72D297353CC}">
              <c16:uniqueId val="{00000002-3B4C-4B0B-9E05-098EA7CC1861}"/>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SG!$Q$22:$Q$33</c:f>
              <c:strCache>
                <c:ptCount val="12"/>
                <c:pt idx="0">
                  <c:v>1</c:v>
                </c:pt>
                <c:pt idx="1">
                  <c:v>2</c:v>
                </c:pt>
                <c:pt idx="2">
                  <c:v>3</c:v>
                </c:pt>
                <c:pt idx="3">
                  <c:v>4</c:v>
                </c:pt>
                <c:pt idx="4">
                  <c:v>5</c:v>
                </c:pt>
                <c:pt idx="5">
                  <c:v>6</c:v>
                </c:pt>
                <c:pt idx="6">
                  <c:v>8</c:v>
                </c:pt>
                <c:pt idx="7">
                  <c:v>9</c:v>
                </c:pt>
                <c:pt idx="8">
                  <c:v>11</c:v>
                </c:pt>
                <c:pt idx="9">
                  <c:v>12</c:v>
                </c:pt>
                <c:pt idx="10">
                  <c:v>13</c:v>
                </c:pt>
                <c:pt idx="11">
                  <c:v>14</c:v>
                </c:pt>
              </c:strCache>
            </c:strRef>
          </c:cat>
          <c:val>
            <c:numRef>
              <c:f>SG!$R$22:$R$33</c:f>
              <c:numCache>
                <c:formatCode>0.00%</c:formatCode>
                <c:ptCount val="12"/>
                <c:pt idx="0">
                  <c:v>1</c:v>
                </c:pt>
                <c:pt idx="1">
                  <c:v>1</c:v>
                </c:pt>
                <c:pt idx="2">
                  <c:v>1</c:v>
                </c:pt>
                <c:pt idx="3">
                  <c:v>1</c:v>
                </c:pt>
                <c:pt idx="4">
                  <c:v>0.93400000000000005</c:v>
                </c:pt>
                <c:pt idx="5">
                  <c:v>1</c:v>
                </c:pt>
                <c:pt idx="6">
                  <c:v>1</c:v>
                </c:pt>
                <c:pt idx="7">
                  <c:v>0.95199999999999996</c:v>
                </c:pt>
                <c:pt idx="8">
                  <c:v>1</c:v>
                </c:pt>
                <c:pt idx="9">
                  <c:v>0.92</c:v>
                </c:pt>
                <c:pt idx="10">
                  <c:v>1</c:v>
                </c:pt>
                <c:pt idx="11">
                  <c:v>1</c:v>
                </c:pt>
              </c:numCache>
            </c:numRef>
          </c:val>
          <c:extLst>
            <c:ext xmlns:c16="http://schemas.microsoft.com/office/drawing/2014/chart" uri="{C3380CC4-5D6E-409C-BE32-E72D297353CC}">
              <c16:uniqueId val="{00000000-74AC-4B62-8CDA-B34BD079ACB2}"/>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A732-4056-A494-5DD2A4E3CA01}"/>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URI!$R$59:$S$59</c:f>
              <c:strCache>
                <c:ptCount val="2"/>
                <c:pt idx="0">
                  <c:v>Avance</c:v>
                </c:pt>
                <c:pt idx="1">
                  <c:v>Restante</c:v>
                </c:pt>
              </c:strCache>
            </c:strRef>
          </c:cat>
          <c:val>
            <c:numRef>
              <c:f>URI!$R$58:$S$58</c:f>
              <c:numCache>
                <c:formatCode>0.00%</c:formatCode>
                <c:ptCount val="2"/>
                <c:pt idx="0">
                  <c:v>0.26416649999999997</c:v>
                </c:pt>
                <c:pt idx="1">
                  <c:v>0.73583350000000003</c:v>
                </c:pt>
              </c:numCache>
            </c:numRef>
          </c:val>
          <c:extLst>
            <c:ext xmlns:c16="http://schemas.microsoft.com/office/drawing/2014/chart" uri="{C3380CC4-5D6E-409C-BE32-E72D297353CC}">
              <c16:uniqueId val="{00000002-A732-4056-A494-5DD2A4E3CA01}"/>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URI!$Q$22:$Q$38</c:f>
              <c:strCache>
                <c:ptCount val="17"/>
                <c:pt idx="0">
                  <c:v>1</c:v>
                </c:pt>
                <c:pt idx="1">
                  <c:v>2</c:v>
                </c:pt>
                <c:pt idx="2">
                  <c:v>3</c:v>
                </c:pt>
                <c:pt idx="3">
                  <c:v>4</c:v>
                </c:pt>
                <c:pt idx="4">
                  <c:v>5</c:v>
                </c:pt>
                <c:pt idx="5">
                  <c:v>12</c:v>
                </c:pt>
                <c:pt idx="6">
                  <c:v>15</c:v>
                </c:pt>
                <c:pt idx="7">
                  <c:v>16</c:v>
                </c:pt>
                <c:pt idx="8">
                  <c:v>17</c:v>
                </c:pt>
                <c:pt idx="9">
                  <c:v>18</c:v>
                </c:pt>
                <c:pt idx="10">
                  <c:v>19</c:v>
                </c:pt>
                <c:pt idx="11">
                  <c:v>20</c:v>
                </c:pt>
                <c:pt idx="12">
                  <c:v>21</c:v>
                </c:pt>
                <c:pt idx="13">
                  <c:v>22</c:v>
                </c:pt>
                <c:pt idx="14">
                  <c:v>23</c:v>
                </c:pt>
                <c:pt idx="15">
                  <c:v>25</c:v>
                </c:pt>
                <c:pt idx="16">
                  <c:v>26</c:v>
                </c:pt>
              </c:strCache>
            </c:strRef>
          </c:cat>
          <c:val>
            <c:numRef>
              <c:f>URI!$R$22:$R$38</c:f>
              <c:numCache>
                <c:formatCode>0.00%</c:formatCode>
                <c:ptCount val="17"/>
                <c:pt idx="0">
                  <c:v>0</c:v>
                </c:pt>
                <c:pt idx="1">
                  <c:v>0.125</c:v>
                </c:pt>
                <c:pt idx="2">
                  <c:v>0.69799999999999995</c:v>
                </c:pt>
                <c:pt idx="3">
                  <c:v>0.23300000000000001</c:v>
                </c:pt>
                <c:pt idx="4">
                  <c:v>0</c:v>
                </c:pt>
                <c:pt idx="5">
                  <c:v>1</c:v>
                </c:pt>
                <c:pt idx="6">
                  <c:v>0.66600000000000004</c:v>
                </c:pt>
                <c:pt idx="7">
                  <c:v>0.33300000000000002</c:v>
                </c:pt>
                <c:pt idx="8">
                  <c:v>0</c:v>
                </c:pt>
                <c:pt idx="9">
                  <c:v>7.0000000000000007E-2</c:v>
                </c:pt>
                <c:pt idx="10">
                  <c:v>0.5</c:v>
                </c:pt>
                <c:pt idx="11">
                  <c:v>0</c:v>
                </c:pt>
                <c:pt idx="12">
                  <c:v>0.125</c:v>
                </c:pt>
                <c:pt idx="13">
                  <c:v>0.33300000000000002</c:v>
                </c:pt>
                <c:pt idx="14">
                  <c:v>0.40200000000000002</c:v>
                </c:pt>
                <c:pt idx="15">
                  <c:v>0</c:v>
                </c:pt>
                <c:pt idx="16">
                  <c:v>0</c:v>
                </c:pt>
              </c:numCache>
            </c:numRef>
          </c:val>
          <c:extLst>
            <c:ext xmlns:c16="http://schemas.microsoft.com/office/drawing/2014/chart" uri="{C3380CC4-5D6E-409C-BE32-E72D297353CC}">
              <c16:uniqueId val="{00000000-C6AE-4959-B76F-E5A6FF3CBE28}"/>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46C5-40F6-A9A4-D3DE9AD6CDA6}"/>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OAJ!$R$37:$S$37</c:f>
              <c:strCache>
                <c:ptCount val="2"/>
                <c:pt idx="0">
                  <c:v>Avance</c:v>
                </c:pt>
                <c:pt idx="1">
                  <c:v>Restante</c:v>
                </c:pt>
              </c:strCache>
            </c:strRef>
          </c:cat>
          <c:val>
            <c:numRef>
              <c:f>OAJ!$R$36:$S$36</c:f>
              <c:numCache>
                <c:formatCode>0.00%</c:formatCode>
                <c:ptCount val="2"/>
                <c:pt idx="0">
                  <c:v>1.0000000000000002</c:v>
                </c:pt>
                <c:pt idx="1">
                  <c:v>0</c:v>
                </c:pt>
              </c:numCache>
            </c:numRef>
          </c:val>
          <c:extLst>
            <c:ext xmlns:c16="http://schemas.microsoft.com/office/drawing/2014/chart" uri="{C3380CC4-5D6E-409C-BE32-E72D297353CC}">
              <c16:uniqueId val="{00000002-46C5-40F6-A9A4-D3DE9AD6CDA6}"/>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OAJ!$Q$22:$Q$35</c:f>
              <c:strCache>
                <c:ptCount val="14"/>
                <c:pt idx="0">
                  <c:v>1</c:v>
                </c:pt>
                <c:pt idx="1">
                  <c:v>2</c:v>
                </c:pt>
                <c:pt idx="2">
                  <c:v>3</c:v>
                </c:pt>
                <c:pt idx="3">
                  <c:v>4</c:v>
                </c:pt>
                <c:pt idx="4">
                  <c:v>5</c:v>
                </c:pt>
                <c:pt idx="5">
                  <c:v>6</c:v>
                </c:pt>
                <c:pt idx="6">
                  <c:v>7</c:v>
                </c:pt>
                <c:pt idx="7">
                  <c:v>8</c:v>
                </c:pt>
                <c:pt idx="8">
                  <c:v>9</c:v>
                </c:pt>
                <c:pt idx="9">
                  <c:v>10</c:v>
                </c:pt>
                <c:pt idx="10">
                  <c:v>11</c:v>
                </c:pt>
                <c:pt idx="11">
                  <c:v>12</c:v>
                </c:pt>
                <c:pt idx="12">
                  <c:v>14</c:v>
                </c:pt>
                <c:pt idx="13">
                  <c:v>15</c:v>
                </c:pt>
              </c:strCache>
            </c:strRef>
          </c:cat>
          <c:val>
            <c:numRef>
              <c:f>OAJ!$R$22:$R$35</c:f>
              <c:numCache>
                <c:formatCode>0.00%</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00-B3C4-4406-9E7B-51D2B6F92D30}"/>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2CEF-4AA0-B44E-9AFB5D51DD4C}"/>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UQR!$R$37:$S$37</c:f>
              <c:strCache>
                <c:ptCount val="2"/>
                <c:pt idx="0">
                  <c:v>Avance</c:v>
                </c:pt>
                <c:pt idx="1">
                  <c:v>Restante</c:v>
                </c:pt>
              </c:strCache>
            </c:strRef>
          </c:cat>
          <c:val>
            <c:numRef>
              <c:f>UQR!$R$36:$S$36</c:f>
              <c:numCache>
                <c:formatCode>0.00%</c:formatCode>
                <c:ptCount val="2"/>
                <c:pt idx="0">
                  <c:v>0.80665000000000031</c:v>
                </c:pt>
                <c:pt idx="1">
                  <c:v>0.19334999999999969</c:v>
                </c:pt>
              </c:numCache>
            </c:numRef>
          </c:val>
          <c:extLst>
            <c:ext xmlns:c16="http://schemas.microsoft.com/office/drawing/2014/chart" uri="{C3380CC4-5D6E-409C-BE32-E72D297353CC}">
              <c16:uniqueId val="{00000002-2CEF-4AA0-B44E-9AFB5D51DD4C}"/>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UQR!$Q$22:$Q$35</c:f>
              <c:strCach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strCache>
            </c:strRef>
          </c:cat>
          <c:val>
            <c:numRef>
              <c:f>UQR!$R$22:$R$35</c:f>
              <c:numCache>
                <c:formatCode>0.00%</c:formatCode>
                <c:ptCount val="14"/>
                <c:pt idx="0">
                  <c:v>1</c:v>
                </c:pt>
                <c:pt idx="1">
                  <c:v>0.04</c:v>
                </c:pt>
                <c:pt idx="2">
                  <c:v>1</c:v>
                </c:pt>
                <c:pt idx="3">
                  <c:v>1</c:v>
                </c:pt>
                <c:pt idx="4">
                  <c:v>0</c:v>
                </c:pt>
                <c:pt idx="5">
                  <c:v>1</c:v>
                </c:pt>
                <c:pt idx="6">
                  <c:v>1</c:v>
                </c:pt>
                <c:pt idx="7">
                  <c:v>1</c:v>
                </c:pt>
                <c:pt idx="8">
                  <c:v>1</c:v>
                </c:pt>
                <c:pt idx="9">
                  <c:v>1</c:v>
                </c:pt>
                <c:pt idx="10">
                  <c:v>1</c:v>
                </c:pt>
                <c:pt idx="11">
                  <c:v>5.2999999999999999E-2</c:v>
                </c:pt>
                <c:pt idx="12">
                  <c:v>1</c:v>
                </c:pt>
                <c:pt idx="13">
                  <c:v>1</c:v>
                </c:pt>
              </c:numCache>
            </c:numRef>
          </c:val>
          <c:extLst>
            <c:ext xmlns:c16="http://schemas.microsoft.com/office/drawing/2014/chart" uri="{C3380CC4-5D6E-409C-BE32-E72D297353CC}">
              <c16:uniqueId val="{00000000-AD95-496B-8172-A1D15858346C}"/>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B0CA-49F1-85B6-2C046071C6AF}"/>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 R'!$S$48:$T$48</c:f>
              <c:strCache>
                <c:ptCount val="2"/>
                <c:pt idx="0">
                  <c:v>Avance</c:v>
                </c:pt>
                <c:pt idx="1">
                  <c:v>Restante</c:v>
                </c:pt>
              </c:strCache>
            </c:strRef>
          </c:cat>
          <c:val>
            <c:numRef>
              <c:f>' R'!$S$47:$T$47</c:f>
              <c:numCache>
                <c:formatCode>0.00%</c:formatCode>
                <c:ptCount val="2"/>
                <c:pt idx="0">
                  <c:v>0.68247999999999998</c:v>
                </c:pt>
                <c:pt idx="1">
                  <c:v>0.31752000000000002</c:v>
                </c:pt>
              </c:numCache>
            </c:numRef>
          </c:val>
          <c:extLst>
            <c:ext xmlns:c16="http://schemas.microsoft.com/office/drawing/2014/chart" uri="{C3380CC4-5D6E-409C-BE32-E72D297353CC}">
              <c16:uniqueId val="{00000002-B0CA-49F1-85B6-2C046071C6AF}"/>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75B3-444A-855D-FA79BD067DFE}"/>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UAAM!$R$29:$S$29</c:f>
              <c:strCache>
                <c:ptCount val="2"/>
                <c:pt idx="0">
                  <c:v>Avance</c:v>
                </c:pt>
                <c:pt idx="1">
                  <c:v>Restante</c:v>
                </c:pt>
              </c:strCache>
            </c:strRef>
          </c:cat>
          <c:val>
            <c:numRef>
              <c:f>UAAM!$R$28:$S$28</c:f>
              <c:numCache>
                <c:formatCode>0.00%</c:formatCode>
                <c:ptCount val="2"/>
                <c:pt idx="0">
                  <c:v>0.24600000000000002</c:v>
                </c:pt>
                <c:pt idx="1">
                  <c:v>0.754</c:v>
                </c:pt>
              </c:numCache>
            </c:numRef>
          </c:val>
          <c:extLst>
            <c:ext xmlns:c16="http://schemas.microsoft.com/office/drawing/2014/chart" uri="{C3380CC4-5D6E-409C-BE32-E72D297353CC}">
              <c16:uniqueId val="{00000002-75B3-444A-855D-FA79BD067DFE}"/>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UAAM!$Q$22:$Q$26</c:f>
              <c:strCache>
                <c:ptCount val="5"/>
                <c:pt idx="0">
                  <c:v>1</c:v>
                </c:pt>
                <c:pt idx="1">
                  <c:v>2</c:v>
                </c:pt>
                <c:pt idx="2">
                  <c:v>3</c:v>
                </c:pt>
                <c:pt idx="3">
                  <c:v>4</c:v>
                </c:pt>
                <c:pt idx="4">
                  <c:v>5</c:v>
                </c:pt>
              </c:strCache>
            </c:strRef>
          </c:cat>
          <c:val>
            <c:numRef>
              <c:f>UAAM!$R$22:$R$26</c:f>
              <c:numCache>
                <c:formatCode>0.00%</c:formatCode>
                <c:ptCount val="5"/>
                <c:pt idx="0">
                  <c:v>0</c:v>
                </c:pt>
                <c:pt idx="1">
                  <c:v>0.23</c:v>
                </c:pt>
                <c:pt idx="2">
                  <c:v>0</c:v>
                </c:pt>
                <c:pt idx="3">
                  <c:v>1</c:v>
                </c:pt>
                <c:pt idx="4">
                  <c:v>0</c:v>
                </c:pt>
              </c:numCache>
            </c:numRef>
          </c:val>
          <c:extLst>
            <c:ext xmlns:c16="http://schemas.microsoft.com/office/drawing/2014/chart" uri="{C3380CC4-5D6E-409C-BE32-E72D297353CC}">
              <c16:uniqueId val="{00000000-7236-4723-B980-EB96C781FC66}"/>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2A5C-4E60-8F79-9D4C907F2B93}"/>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VA!$R$73:$S$73</c:f>
              <c:strCache>
                <c:ptCount val="2"/>
                <c:pt idx="0">
                  <c:v>Avance</c:v>
                </c:pt>
                <c:pt idx="1">
                  <c:v>Restante</c:v>
                </c:pt>
              </c:strCache>
            </c:strRef>
          </c:cat>
          <c:val>
            <c:numRef>
              <c:f>VA!$R$72:$S$72</c:f>
              <c:numCache>
                <c:formatCode>0.00%</c:formatCode>
                <c:ptCount val="2"/>
                <c:pt idx="0">
                  <c:v>0.3338000000000001</c:v>
                </c:pt>
                <c:pt idx="1">
                  <c:v>0.6661999999999999</c:v>
                </c:pt>
              </c:numCache>
            </c:numRef>
          </c:val>
          <c:extLst>
            <c:ext xmlns:c16="http://schemas.microsoft.com/office/drawing/2014/chart" uri="{C3380CC4-5D6E-409C-BE32-E72D297353CC}">
              <c16:uniqueId val="{00000002-2A5C-4E60-8F79-9D4C907F2B93}"/>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txPr>
              <a:bodyPr rot="-5400000" vert="horz" wrap="square" lIns="38100" tIns="19050" rIns="38100" bIns="19050" anchor="ctr">
                <a:spAutoFit/>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VA!$Q$22:$Q$58</c:f>
              <c:strCache>
                <c:ptCount val="37"/>
                <c:pt idx="0">
                  <c:v>1</c:v>
                </c:pt>
                <c:pt idx="1">
                  <c:v>4</c:v>
                </c:pt>
                <c:pt idx="2">
                  <c:v>6</c:v>
                </c:pt>
                <c:pt idx="3">
                  <c:v>10</c:v>
                </c:pt>
                <c:pt idx="4">
                  <c:v>11</c:v>
                </c:pt>
                <c:pt idx="5">
                  <c:v>12</c:v>
                </c:pt>
                <c:pt idx="6">
                  <c:v>14</c:v>
                </c:pt>
                <c:pt idx="7">
                  <c:v>18</c:v>
                </c:pt>
                <c:pt idx="8">
                  <c:v>19</c:v>
                </c:pt>
                <c:pt idx="9">
                  <c:v>20</c:v>
                </c:pt>
                <c:pt idx="10">
                  <c:v>23</c:v>
                </c:pt>
                <c:pt idx="11">
                  <c:v>24</c:v>
                </c:pt>
                <c:pt idx="12">
                  <c:v>25</c:v>
                </c:pt>
                <c:pt idx="13">
                  <c:v>29</c:v>
                </c:pt>
                <c:pt idx="14">
                  <c:v>30</c:v>
                </c:pt>
                <c:pt idx="15">
                  <c:v>31</c:v>
                </c:pt>
                <c:pt idx="16">
                  <c:v>32</c:v>
                </c:pt>
                <c:pt idx="17">
                  <c:v>34</c:v>
                </c:pt>
                <c:pt idx="18">
                  <c:v>35</c:v>
                </c:pt>
                <c:pt idx="19">
                  <c:v>36</c:v>
                </c:pt>
                <c:pt idx="20">
                  <c:v>37</c:v>
                </c:pt>
                <c:pt idx="21">
                  <c:v>38</c:v>
                </c:pt>
                <c:pt idx="22">
                  <c:v>39</c:v>
                </c:pt>
                <c:pt idx="23">
                  <c:v>40</c:v>
                </c:pt>
                <c:pt idx="24">
                  <c:v>41</c:v>
                </c:pt>
                <c:pt idx="25">
                  <c:v>42</c:v>
                </c:pt>
                <c:pt idx="26">
                  <c:v>44</c:v>
                </c:pt>
                <c:pt idx="27">
                  <c:v>45</c:v>
                </c:pt>
                <c:pt idx="28">
                  <c:v>46</c:v>
                </c:pt>
                <c:pt idx="29">
                  <c:v>47</c:v>
                </c:pt>
                <c:pt idx="30">
                  <c:v>55</c:v>
                </c:pt>
                <c:pt idx="31">
                  <c:v>57</c:v>
                </c:pt>
                <c:pt idx="32">
                  <c:v>58</c:v>
                </c:pt>
                <c:pt idx="33">
                  <c:v>59</c:v>
                </c:pt>
                <c:pt idx="34">
                  <c:v>63</c:v>
                </c:pt>
                <c:pt idx="35">
                  <c:v>69</c:v>
                </c:pt>
                <c:pt idx="36">
                  <c:v>70</c:v>
                </c:pt>
              </c:strCache>
            </c:strRef>
          </c:cat>
          <c:val>
            <c:numRef>
              <c:f>VA!$R$22:$R$58</c:f>
              <c:numCache>
                <c:formatCode>0.00%</c:formatCode>
                <c:ptCount val="37"/>
                <c:pt idx="0">
                  <c:v>0.25</c:v>
                </c:pt>
                <c:pt idx="1">
                  <c:v>8.0000000000000002E-3</c:v>
                </c:pt>
                <c:pt idx="2">
                  <c:v>1</c:v>
                </c:pt>
                <c:pt idx="3">
                  <c:v>0.4</c:v>
                </c:pt>
                <c:pt idx="4">
                  <c:v>0</c:v>
                </c:pt>
                <c:pt idx="5">
                  <c:v>8.3000000000000004E-2</c:v>
                </c:pt>
                <c:pt idx="6">
                  <c:v>1</c:v>
                </c:pt>
                <c:pt idx="7">
                  <c:v>0</c:v>
                </c:pt>
                <c:pt idx="8">
                  <c:v>1</c:v>
                </c:pt>
                <c:pt idx="9">
                  <c:v>0</c:v>
                </c:pt>
                <c:pt idx="10">
                  <c:v>0.25</c:v>
                </c:pt>
                <c:pt idx="11">
                  <c:v>1</c:v>
                </c:pt>
                <c:pt idx="12">
                  <c:v>0</c:v>
                </c:pt>
                <c:pt idx="13">
                  <c:v>0</c:v>
                </c:pt>
                <c:pt idx="14">
                  <c:v>0</c:v>
                </c:pt>
                <c:pt idx="15">
                  <c:v>0.16</c:v>
                </c:pt>
                <c:pt idx="16">
                  <c:v>0.3</c:v>
                </c:pt>
                <c:pt idx="17">
                  <c:v>0.1</c:v>
                </c:pt>
                <c:pt idx="18">
                  <c:v>1</c:v>
                </c:pt>
                <c:pt idx="19">
                  <c:v>0.21</c:v>
                </c:pt>
                <c:pt idx="20">
                  <c:v>0.28000000000000003</c:v>
                </c:pt>
                <c:pt idx="21">
                  <c:v>0</c:v>
                </c:pt>
                <c:pt idx="22">
                  <c:v>0</c:v>
                </c:pt>
                <c:pt idx="23">
                  <c:v>0</c:v>
                </c:pt>
                <c:pt idx="24">
                  <c:v>0.22500000000000001</c:v>
                </c:pt>
                <c:pt idx="25">
                  <c:v>0.56799999999999995</c:v>
                </c:pt>
                <c:pt idx="26">
                  <c:v>1.2E-2</c:v>
                </c:pt>
                <c:pt idx="27">
                  <c:v>1</c:v>
                </c:pt>
                <c:pt idx="28">
                  <c:v>1</c:v>
                </c:pt>
                <c:pt idx="29">
                  <c:v>1</c:v>
                </c:pt>
                <c:pt idx="30">
                  <c:v>2.4E-2</c:v>
                </c:pt>
                <c:pt idx="31">
                  <c:v>0.28499999999999998</c:v>
                </c:pt>
                <c:pt idx="32">
                  <c:v>0.56599999999999995</c:v>
                </c:pt>
                <c:pt idx="33">
                  <c:v>0.09</c:v>
                </c:pt>
                <c:pt idx="34">
                  <c:v>7.4999999999999997E-2</c:v>
                </c:pt>
                <c:pt idx="35">
                  <c:v>0</c:v>
                </c:pt>
                <c:pt idx="36">
                  <c:v>0.39800000000000002</c:v>
                </c:pt>
              </c:numCache>
            </c:numRef>
          </c:val>
          <c:extLst>
            <c:ext xmlns:c16="http://schemas.microsoft.com/office/drawing/2014/chart" uri="{C3380CC4-5D6E-409C-BE32-E72D297353CC}">
              <c16:uniqueId val="{00000000-CE3F-43FB-9042-FBBFE4FD01E1}"/>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44A2-4E22-AF1B-F275A747A763}"/>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FI!$R$45:$S$45</c:f>
              <c:strCache>
                <c:ptCount val="2"/>
                <c:pt idx="0">
                  <c:v>Avance</c:v>
                </c:pt>
                <c:pt idx="1">
                  <c:v>Restante</c:v>
                </c:pt>
              </c:strCache>
            </c:strRef>
          </c:cat>
          <c:val>
            <c:numRef>
              <c:f>FI!$R$44:$S$44</c:f>
              <c:numCache>
                <c:formatCode>0.00%</c:formatCode>
                <c:ptCount val="2"/>
                <c:pt idx="0">
                  <c:v>0.28756000000000004</c:v>
                </c:pt>
                <c:pt idx="1">
                  <c:v>0.71243999999999996</c:v>
                </c:pt>
              </c:numCache>
            </c:numRef>
          </c:val>
          <c:extLst>
            <c:ext xmlns:c16="http://schemas.microsoft.com/office/drawing/2014/chart" uri="{C3380CC4-5D6E-409C-BE32-E72D297353CC}">
              <c16:uniqueId val="{00000002-44A2-4E22-AF1B-F275A747A763}"/>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FI!$Q$22:$Q$30</c:f>
              <c:strCache>
                <c:ptCount val="9"/>
                <c:pt idx="0">
                  <c:v>14</c:v>
                </c:pt>
                <c:pt idx="1">
                  <c:v>23</c:v>
                </c:pt>
                <c:pt idx="2">
                  <c:v>24</c:v>
                </c:pt>
                <c:pt idx="3">
                  <c:v>25</c:v>
                </c:pt>
                <c:pt idx="4">
                  <c:v>27</c:v>
                </c:pt>
                <c:pt idx="5">
                  <c:v>28</c:v>
                </c:pt>
                <c:pt idx="6">
                  <c:v>29</c:v>
                </c:pt>
                <c:pt idx="7">
                  <c:v>30</c:v>
                </c:pt>
                <c:pt idx="8">
                  <c:v>31</c:v>
                </c:pt>
              </c:strCache>
            </c:strRef>
          </c:cat>
          <c:val>
            <c:numRef>
              <c:f>FI!$R$22:$R$30</c:f>
              <c:numCache>
                <c:formatCode>0.00%</c:formatCode>
                <c:ptCount val="9"/>
                <c:pt idx="0">
                  <c:v>0.34499999999999997</c:v>
                </c:pt>
                <c:pt idx="1">
                  <c:v>0.377</c:v>
                </c:pt>
                <c:pt idx="2">
                  <c:v>0.3</c:v>
                </c:pt>
                <c:pt idx="3">
                  <c:v>0.25</c:v>
                </c:pt>
                <c:pt idx="4">
                  <c:v>0.25</c:v>
                </c:pt>
                <c:pt idx="5">
                  <c:v>0.23799999999999999</c:v>
                </c:pt>
                <c:pt idx="6">
                  <c:v>0.28299999999999997</c:v>
                </c:pt>
                <c:pt idx="7">
                  <c:v>0.26600000000000001</c:v>
                </c:pt>
                <c:pt idx="8">
                  <c:v>0.25</c:v>
                </c:pt>
              </c:numCache>
            </c:numRef>
          </c:val>
          <c:extLst>
            <c:ext xmlns:c16="http://schemas.microsoft.com/office/drawing/2014/chart" uri="{C3380CC4-5D6E-409C-BE32-E72D297353CC}">
              <c16:uniqueId val="{00000000-8E61-482E-83F1-06C8CAEC0101}"/>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E80E-43D1-ABED-19B88024A2A5}"/>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FCE!$R$53:$S$53</c:f>
              <c:strCache>
                <c:ptCount val="2"/>
                <c:pt idx="0">
                  <c:v>Avance</c:v>
                </c:pt>
                <c:pt idx="1">
                  <c:v>Restante</c:v>
                </c:pt>
              </c:strCache>
            </c:strRef>
          </c:cat>
          <c:val>
            <c:numRef>
              <c:f>FCE!$R$52:$S$52</c:f>
              <c:numCache>
                <c:formatCode>0.00%</c:formatCode>
                <c:ptCount val="2"/>
                <c:pt idx="0">
                  <c:v>0.45303999999999994</c:v>
                </c:pt>
                <c:pt idx="1">
                  <c:v>0.54696000000000011</c:v>
                </c:pt>
              </c:numCache>
            </c:numRef>
          </c:val>
          <c:extLst>
            <c:ext xmlns:c16="http://schemas.microsoft.com/office/drawing/2014/chart" uri="{C3380CC4-5D6E-409C-BE32-E72D297353CC}">
              <c16:uniqueId val="{00000002-E80E-43D1-ABED-19B88024A2A5}"/>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FCE!$Q$22:$Q$33</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FCE!$R$22:$R$33</c:f>
              <c:numCache>
                <c:formatCode>0.00%</c:formatCode>
                <c:ptCount val="12"/>
                <c:pt idx="0">
                  <c:v>0.16600000000000001</c:v>
                </c:pt>
                <c:pt idx="1">
                  <c:v>0.70799999999999996</c:v>
                </c:pt>
                <c:pt idx="2">
                  <c:v>1</c:v>
                </c:pt>
                <c:pt idx="3">
                  <c:v>1</c:v>
                </c:pt>
                <c:pt idx="4">
                  <c:v>0.5</c:v>
                </c:pt>
                <c:pt idx="5">
                  <c:v>8.3000000000000004E-2</c:v>
                </c:pt>
                <c:pt idx="6">
                  <c:v>1</c:v>
                </c:pt>
                <c:pt idx="7">
                  <c:v>0</c:v>
                </c:pt>
                <c:pt idx="8">
                  <c:v>0.66600000000000004</c:v>
                </c:pt>
                <c:pt idx="9">
                  <c:v>0.185</c:v>
                </c:pt>
                <c:pt idx="10">
                  <c:v>0</c:v>
                </c:pt>
                <c:pt idx="11">
                  <c:v>0.1</c:v>
                </c:pt>
              </c:numCache>
            </c:numRef>
          </c:val>
          <c:extLst>
            <c:ext xmlns:c16="http://schemas.microsoft.com/office/drawing/2014/chart" uri="{C3380CC4-5D6E-409C-BE32-E72D297353CC}">
              <c16:uniqueId val="{00000000-DC17-4C7A-BBF4-3530718E212D}"/>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1022-49BE-82E7-776F534ABE13}"/>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FAMA!$R$52:$S$52</c:f>
              <c:strCache>
                <c:ptCount val="2"/>
                <c:pt idx="0">
                  <c:v>Avance</c:v>
                </c:pt>
                <c:pt idx="1">
                  <c:v>Restante</c:v>
                </c:pt>
              </c:strCache>
            </c:strRef>
          </c:cat>
          <c:val>
            <c:numRef>
              <c:f>FAMA!$R$51:$S$51</c:f>
              <c:numCache>
                <c:formatCode>0.00%</c:formatCode>
                <c:ptCount val="2"/>
                <c:pt idx="0">
                  <c:v>0.16464659999999998</c:v>
                </c:pt>
                <c:pt idx="1">
                  <c:v>0.83535340000000002</c:v>
                </c:pt>
              </c:numCache>
            </c:numRef>
          </c:val>
          <c:extLst>
            <c:ext xmlns:c16="http://schemas.microsoft.com/office/drawing/2014/chart" uri="{C3380CC4-5D6E-409C-BE32-E72D297353CC}">
              <c16:uniqueId val="{00000002-1022-49BE-82E7-776F534ABE13}"/>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FAMA!$Q$22:$Q$33</c:f>
              <c:strCache>
                <c:ptCount val="12"/>
                <c:pt idx="0">
                  <c:v>2</c:v>
                </c:pt>
                <c:pt idx="1">
                  <c:v>28</c:v>
                </c:pt>
                <c:pt idx="2">
                  <c:v>29</c:v>
                </c:pt>
                <c:pt idx="3">
                  <c:v>30</c:v>
                </c:pt>
                <c:pt idx="4">
                  <c:v>31</c:v>
                </c:pt>
                <c:pt idx="5">
                  <c:v>32</c:v>
                </c:pt>
                <c:pt idx="6">
                  <c:v>33</c:v>
                </c:pt>
                <c:pt idx="7">
                  <c:v>34</c:v>
                </c:pt>
                <c:pt idx="8">
                  <c:v>35</c:v>
                </c:pt>
                <c:pt idx="9">
                  <c:v>36</c:v>
                </c:pt>
                <c:pt idx="10">
                  <c:v>37</c:v>
                </c:pt>
                <c:pt idx="11">
                  <c:v>38</c:v>
                </c:pt>
              </c:strCache>
            </c:strRef>
          </c:cat>
          <c:val>
            <c:numRef>
              <c:f>FAMA!$R$22:$R$33</c:f>
              <c:numCache>
                <c:formatCode>0.00%</c:formatCode>
                <c:ptCount val="12"/>
                <c:pt idx="0">
                  <c:v>0</c:v>
                </c:pt>
                <c:pt idx="1">
                  <c:v>0.125</c:v>
                </c:pt>
                <c:pt idx="2">
                  <c:v>0.33300000000000002</c:v>
                </c:pt>
                <c:pt idx="3">
                  <c:v>0.33300000000000002</c:v>
                </c:pt>
                <c:pt idx="4">
                  <c:v>0</c:v>
                </c:pt>
                <c:pt idx="5">
                  <c:v>0.14699999999999999</c:v>
                </c:pt>
                <c:pt idx="6">
                  <c:v>0</c:v>
                </c:pt>
                <c:pt idx="7">
                  <c:v>1.7000000000000001E-2</c:v>
                </c:pt>
                <c:pt idx="8">
                  <c:v>2.1000000000000001E-2</c:v>
                </c:pt>
                <c:pt idx="9">
                  <c:v>0</c:v>
                </c:pt>
                <c:pt idx="10">
                  <c:v>0</c:v>
                </c:pt>
                <c:pt idx="11">
                  <c:v>1</c:v>
                </c:pt>
              </c:numCache>
            </c:numRef>
          </c:val>
          <c:extLst>
            <c:ext xmlns:c16="http://schemas.microsoft.com/office/drawing/2014/chart" uri="{C3380CC4-5D6E-409C-BE32-E72D297353CC}">
              <c16:uniqueId val="{00000000-BE1B-4B63-85F1-6396A73B5B50}"/>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R'!$R$22:$R$34</c:f>
              <c:strCache>
                <c:ptCount val="13"/>
                <c:pt idx="0">
                  <c:v>1</c:v>
                </c:pt>
                <c:pt idx="1">
                  <c:v>2</c:v>
                </c:pt>
                <c:pt idx="2">
                  <c:v>4</c:v>
                </c:pt>
                <c:pt idx="3">
                  <c:v>7</c:v>
                </c:pt>
                <c:pt idx="4">
                  <c:v>8</c:v>
                </c:pt>
                <c:pt idx="5">
                  <c:v>9</c:v>
                </c:pt>
                <c:pt idx="6">
                  <c:v>10</c:v>
                </c:pt>
                <c:pt idx="7">
                  <c:v>13</c:v>
                </c:pt>
                <c:pt idx="8">
                  <c:v>14</c:v>
                </c:pt>
                <c:pt idx="9">
                  <c:v>15</c:v>
                </c:pt>
                <c:pt idx="10">
                  <c:v>16</c:v>
                </c:pt>
                <c:pt idx="11">
                  <c:v>17</c:v>
                </c:pt>
                <c:pt idx="12">
                  <c:v>18</c:v>
                </c:pt>
              </c:strCache>
            </c:strRef>
          </c:cat>
          <c:val>
            <c:numRef>
              <c:f>' R'!$S$22:$S$34</c:f>
              <c:numCache>
                <c:formatCode>0.00%</c:formatCode>
                <c:ptCount val="13"/>
                <c:pt idx="0">
                  <c:v>0.85099999999999998</c:v>
                </c:pt>
                <c:pt idx="1">
                  <c:v>2.5999999999999999E-2</c:v>
                </c:pt>
                <c:pt idx="2">
                  <c:v>1</c:v>
                </c:pt>
                <c:pt idx="3">
                  <c:v>0.44900000000000001</c:v>
                </c:pt>
                <c:pt idx="4">
                  <c:v>0.48</c:v>
                </c:pt>
                <c:pt idx="5">
                  <c:v>1</c:v>
                </c:pt>
                <c:pt idx="6">
                  <c:v>1</c:v>
                </c:pt>
                <c:pt idx="7">
                  <c:v>1</c:v>
                </c:pt>
                <c:pt idx="8">
                  <c:v>0.23400000000000001</c:v>
                </c:pt>
                <c:pt idx="9">
                  <c:v>0</c:v>
                </c:pt>
                <c:pt idx="10">
                  <c:v>1</c:v>
                </c:pt>
                <c:pt idx="11">
                  <c:v>1</c:v>
                </c:pt>
                <c:pt idx="12">
                  <c:v>0.28499999999999998</c:v>
                </c:pt>
              </c:numCache>
            </c:numRef>
          </c:val>
          <c:extLst>
            <c:ext xmlns:c16="http://schemas.microsoft.com/office/drawing/2014/chart" uri="{C3380CC4-5D6E-409C-BE32-E72D297353CC}">
              <c16:uniqueId val="{00000000-6607-4D95-A4F8-B88205CFD354}"/>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5705-4409-BFDB-7E1DF7976BFE}"/>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FT!$R$46:$S$46</c:f>
              <c:strCache>
                <c:ptCount val="2"/>
                <c:pt idx="0">
                  <c:v>Avance</c:v>
                </c:pt>
                <c:pt idx="1">
                  <c:v>Restante</c:v>
                </c:pt>
              </c:strCache>
            </c:strRef>
          </c:cat>
          <c:val>
            <c:numRef>
              <c:f>FT!$R$45:$S$45</c:f>
              <c:numCache>
                <c:formatCode>0.00%</c:formatCode>
                <c:ptCount val="2"/>
                <c:pt idx="0">
                  <c:v>0.29544000000000004</c:v>
                </c:pt>
                <c:pt idx="1">
                  <c:v>0.70455999999999996</c:v>
                </c:pt>
              </c:numCache>
            </c:numRef>
          </c:val>
          <c:extLst>
            <c:ext xmlns:c16="http://schemas.microsoft.com/office/drawing/2014/chart" uri="{C3380CC4-5D6E-409C-BE32-E72D297353CC}">
              <c16:uniqueId val="{00000002-5705-4409-BFDB-7E1DF7976BFE}"/>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FT!$Q$22:$Q$30</c:f>
              <c:strCache>
                <c:ptCount val="9"/>
                <c:pt idx="0">
                  <c:v>21</c:v>
                </c:pt>
                <c:pt idx="1">
                  <c:v>22</c:v>
                </c:pt>
                <c:pt idx="2">
                  <c:v>23</c:v>
                </c:pt>
                <c:pt idx="3">
                  <c:v>26</c:v>
                </c:pt>
                <c:pt idx="4">
                  <c:v>27</c:v>
                </c:pt>
                <c:pt idx="5">
                  <c:v>28</c:v>
                </c:pt>
                <c:pt idx="6">
                  <c:v>29</c:v>
                </c:pt>
                <c:pt idx="7">
                  <c:v>30</c:v>
                </c:pt>
                <c:pt idx="8">
                  <c:v>31</c:v>
                </c:pt>
              </c:strCache>
            </c:strRef>
          </c:cat>
          <c:val>
            <c:numRef>
              <c:f>FT!$R$22:$R$30</c:f>
              <c:numCache>
                <c:formatCode>0.00%</c:formatCode>
                <c:ptCount val="9"/>
                <c:pt idx="0">
                  <c:v>0.111</c:v>
                </c:pt>
                <c:pt idx="1">
                  <c:v>0.33300000000000002</c:v>
                </c:pt>
                <c:pt idx="2">
                  <c:v>0</c:v>
                </c:pt>
                <c:pt idx="3">
                  <c:v>0.44400000000000001</c:v>
                </c:pt>
                <c:pt idx="4">
                  <c:v>0.46600000000000003</c:v>
                </c:pt>
                <c:pt idx="5">
                  <c:v>0.48299999999999998</c:v>
                </c:pt>
                <c:pt idx="6">
                  <c:v>0.5</c:v>
                </c:pt>
                <c:pt idx="7">
                  <c:v>0.125</c:v>
                </c:pt>
                <c:pt idx="8">
                  <c:v>0</c:v>
                </c:pt>
              </c:numCache>
            </c:numRef>
          </c:val>
          <c:extLst>
            <c:ext xmlns:c16="http://schemas.microsoft.com/office/drawing/2014/chart" uri="{C3380CC4-5D6E-409C-BE32-E72D297353CC}">
              <c16:uniqueId val="{00000000-0271-4278-9ADB-282C98A8A583}"/>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8258-486D-80C2-2C507D82F2B0}"/>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FA!$R$50:$S$50</c:f>
              <c:strCache>
                <c:ptCount val="2"/>
                <c:pt idx="0">
                  <c:v>Avance</c:v>
                </c:pt>
                <c:pt idx="1">
                  <c:v>Restante</c:v>
                </c:pt>
              </c:strCache>
            </c:strRef>
          </c:cat>
          <c:val>
            <c:numRef>
              <c:f>FA!$R$49:$S$49</c:f>
              <c:numCache>
                <c:formatCode>0.00%</c:formatCode>
                <c:ptCount val="2"/>
                <c:pt idx="0">
                  <c:v>0.25130199999999997</c:v>
                </c:pt>
                <c:pt idx="1">
                  <c:v>0.74869800000000009</c:v>
                </c:pt>
              </c:numCache>
            </c:numRef>
          </c:val>
          <c:extLst>
            <c:ext xmlns:c16="http://schemas.microsoft.com/office/drawing/2014/chart" uri="{C3380CC4-5D6E-409C-BE32-E72D297353CC}">
              <c16:uniqueId val="{00000002-8258-486D-80C2-2C507D82F2B0}"/>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FA!$Q$22:$Q$34</c:f>
              <c:strCache>
                <c:ptCount val="13"/>
                <c:pt idx="0">
                  <c:v>1</c:v>
                </c:pt>
                <c:pt idx="1">
                  <c:v>2</c:v>
                </c:pt>
                <c:pt idx="2">
                  <c:v>3</c:v>
                </c:pt>
                <c:pt idx="3">
                  <c:v>4</c:v>
                </c:pt>
                <c:pt idx="4">
                  <c:v>5</c:v>
                </c:pt>
                <c:pt idx="5">
                  <c:v>6</c:v>
                </c:pt>
                <c:pt idx="6">
                  <c:v>7</c:v>
                </c:pt>
                <c:pt idx="7">
                  <c:v>8</c:v>
                </c:pt>
                <c:pt idx="8">
                  <c:v>10</c:v>
                </c:pt>
                <c:pt idx="9">
                  <c:v>19</c:v>
                </c:pt>
                <c:pt idx="10">
                  <c:v>20</c:v>
                </c:pt>
                <c:pt idx="11">
                  <c:v>21</c:v>
                </c:pt>
                <c:pt idx="12">
                  <c:v>22</c:v>
                </c:pt>
              </c:strCache>
            </c:strRef>
          </c:cat>
          <c:val>
            <c:numRef>
              <c:f>FA!$R$22:$R$34</c:f>
              <c:numCache>
                <c:formatCode>0.00%</c:formatCode>
                <c:ptCount val="13"/>
                <c:pt idx="0">
                  <c:v>0.125</c:v>
                </c:pt>
                <c:pt idx="1">
                  <c:v>7.4999999999999997E-2</c:v>
                </c:pt>
                <c:pt idx="2">
                  <c:v>0.55500000000000005</c:v>
                </c:pt>
                <c:pt idx="3">
                  <c:v>0.1</c:v>
                </c:pt>
                <c:pt idx="4">
                  <c:v>0.188</c:v>
                </c:pt>
                <c:pt idx="5">
                  <c:v>0.997</c:v>
                </c:pt>
                <c:pt idx="6">
                  <c:v>0.25</c:v>
                </c:pt>
                <c:pt idx="7">
                  <c:v>0.25</c:v>
                </c:pt>
                <c:pt idx="8">
                  <c:v>0</c:v>
                </c:pt>
                <c:pt idx="9">
                  <c:v>0</c:v>
                </c:pt>
                <c:pt idx="10">
                  <c:v>0</c:v>
                </c:pt>
                <c:pt idx="11">
                  <c:v>0.1</c:v>
                </c:pt>
                <c:pt idx="12">
                  <c:v>0.66</c:v>
                </c:pt>
              </c:numCache>
            </c:numRef>
          </c:val>
          <c:extLst>
            <c:ext xmlns:c16="http://schemas.microsoft.com/office/drawing/2014/chart" uri="{C3380CC4-5D6E-409C-BE32-E72D297353CC}">
              <c16:uniqueId val="{00000000-8035-4731-9253-F6581945E72D}"/>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7EDD-4DC8-9902-04BA882EE2C5}"/>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FCMN!$R$46:$S$46</c:f>
              <c:strCache>
                <c:ptCount val="2"/>
                <c:pt idx="0">
                  <c:v>Avance</c:v>
                </c:pt>
                <c:pt idx="1">
                  <c:v>Restante</c:v>
                </c:pt>
              </c:strCache>
            </c:strRef>
          </c:cat>
          <c:val>
            <c:numRef>
              <c:f>FCMN!$R$45:$S$45</c:f>
              <c:numCache>
                <c:formatCode>0.00%</c:formatCode>
                <c:ptCount val="2"/>
                <c:pt idx="0">
                  <c:v>0.26858000000000004</c:v>
                </c:pt>
                <c:pt idx="1">
                  <c:v>0.73141999999999996</c:v>
                </c:pt>
              </c:numCache>
            </c:numRef>
          </c:val>
          <c:extLst>
            <c:ext xmlns:c16="http://schemas.microsoft.com/office/drawing/2014/chart" uri="{C3380CC4-5D6E-409C-BE32-E72D297353CC}">
              <c16:uniqueId val="{00000002-7EDD-4DC8-9902-04BA882EE2C5}"/>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FCMN!$Q$22:$Q$31</c:f>
              <c:strCache>
                <c:ptCount val="10"/>
                <c:pt idx="0">
                  <c:v>1</c:v>
                </c:pt>
                <c:pt idx="1">
                  <c:v>2</c:v>
                </c:pt>
                <c:pt idx="2">
                  <c:v>3</c:v>
                </c:pt>
                <c:pt idx="3">
                  <c:v>4</c:v>
                </c:pt>
                <c:pt idx="4">
                  <c:v>5</c:v>
                </c:pt>
                <c:pt idx="5">
                  <c:v>6</c:v>
                </c:pt>
                <c:pt idx="6">
                  <c:v>7</c:v>
                </c:pt>
                <c:pt idx="7">
                  <c:v>8</c:v>
                </c:pt>
                <c:pt idx="8">
                  <c:v>18</c:v>
                </c:pt>
                <c:pt idx="9">
                  <c:v>19</c:v>
                </c:pt>
              </c:strCache>
            </c:strRef>
          </c:cat>
          <c:val>
            <c:numRef>
              <c:f>FCMN!$R$22:$R$31</c:f>
              <c:numCache>
                <c:formatCode>0.00%</c:formatCode>
                <c:ptCount val="10"/>
                <c:pt idx="0">
                  <c:v>0.29099999999999998</c:v>
                </c:pt>
                <c:pt idx="1">
                  <c:v>0.77700000000000002</c:v>
                </c:pt>
                <c:pt idx="2">
                  <c:v>0</c:v>
                </c:pt>
                <c:pt idx="3">
                  <c:v>0.16600000000000001</c:v>
                </c:pt>
                <c:pt idx="4">
                  <c:v>1</c:v>
                </c:pt>
                <c:pt idx="5">
                  <c:v>0</c:v>
                </c:pt>
                <c:pt idx="6">
                  <c:v>0</c:v>
                </c:pt>
                <c:pt idx="7">
                  <c:v>0.45800000000000002</c:v>
                </c:pt>
                <c:pt idx="8">
                  <c:v>0</c:v>
                </c:pt>
                <c:pt idx="9">
                  <c:v>0.25</c:v>
                </c:pt>
              </c:numCache>
            </c:numRef>
          </c:val>
          <c:extLst>
            <c:ext xmlns:c16="http://schemas.microsoft.com/office/drawing/2014/chart" uri="{C3380CC4-5D6E-409C-BE32-E72D297353CC}">
              <c16:uniqueId val="{00000000-4ED4-4250-A0B3-3E53C087F59A}"/>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1BF9-4BB1-A1BE-7A5F3AED6181}"/>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FCS!$R$44:$S$44</c:f>
              <c:strCache>
                <c:ptCount val="2"/>
                <c:pt idx="0">
                  <c:v>Avance</c:v>
                </c:pt>
                <c:pt idx="1">
                  <c:v>Restante</c:v>
                </c:pt>
              </c:strCache>
            </c:strRef>
          </c:cat>
          <c:val>
            <c:numRef>
              <c:f>FCS!$R$43:$S$43</c:f>
              <c:numCache>
                <c:formatCode>0.00%</c:formatCode>
                <c:ptCount val="2"/>
                <c:pt idx="0">
                  <c:v>0.1545</c:v>
                </c:pt>
                <c:pt idx="1">
                  <c:v>0.84550000000000003</c:v>
                </c:pt>
              </c:numCache>
            </c:numRef>
          </c:val>
          <c:extLst>
            <c:ext xmlns:c16="http://schemas.microsoft.com/office/drawing/2014/chart" uri="{C3380CC4-5D6E-409C-BE32-E72D297353CC}">
              <c16:uniqueId val="{00000002-1BF9-4BB1-A1BE-7A5F3AED6181}"/>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FCS!$Q$22:$Q$36</c:f>
              <c:strCach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strCache>
            </c:strRef>
          </c:cat>
          <c:val>
            <c:numRef>
              <c:f>FCS!$R$22:$R$36</c:f>
              <c:numCache>
                <c:formatCode>0.00%</c:formatCode>
                <c:ptCount val="15"/>
                <c:pt idx="0">
                  <c:v>0</c:v>
                </c:pt>
                <c:pt idx="1">
                  <c:v>0</c:v>
                </c:pt>
                <c:pt idx="2">
                  <c:v>0</c:v>
                </c:pt>
                <c:pt idx="3">
                  <c:v>0.2</c:v>
                </c:pt>
                <c:pt idx="4">
                  <c:v>0</c:v>
                </c:pt>
                <c:pt idx="5">
                  <c:v>0</c:v>
                </c:pt>
                <c:pt idx="6">
                  <c:v>0.25</c:v>
                </c:pt>
                <c:pt idx="7">
                  <c:v>0</c:v>
                </c:pt>
                <c:pt idx="8">
                  <c:v>0</c:v>
                </c:pt>
                <c:pt idx="9">
                  <c:v>0.625</c:v>
                </c:pt>
                <c:pt idx="10">
                  <c:v>0</c:v>
                </c:pt>
                <c:pt idx="11">
                  <c:v>0</c:v>
                </c:pt>
                <c:pt idx="12">
                  <c:v>0.25</c:v>
                </c:pt>
                <c:pt idx="13">
                  <c:v>0.5</c:v>
                </c:pt>
                <c:pt idx="14">
                  <c:v>0</c:v>
                </c:pt>
              </c:numCache>
            </c:numRef>
          </c:val>
          <c:extLst>
            <c:ext xmlns:c16="http://schemas.microsoft.com/office/drawing/2014/chart" uri="{C3380CC4-5D6E-409C-BE32-E72D297353CC}">
              <c16:uniqueId val="{00000000-DE54-4245-BBE4-F3062381AF28}"/>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CF07-4857-A849-3AAD468EAA4E}"/>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OI!$R$60:$S$60</c:f>
              <c:strCache>
                <c:ptCount val="2"/>
                <c:pt idx="0">
                  <c:v>Avance</c:v>
                </c:pt>
                <c:pt idx="1">
                  <c:v>Restante</c:v>
                </c:pt>
              </c:strCache>
            </c:strRef>
          </c:cat>
          <c:val>
            <c:numRef>
              <c:f>OI!$R$59:$S$59</c:f>
              <c:numCache>
                <c:formatCode>0.00%</c:formatCode>
                <c:ptCount val="2"/>
                <c:pt idx="0">
                  <c:v>0.48709000000000008</c:v>
                </c:pt>
                <c:pt idx="1">
                  <c:v>0.51290999999999998</c:v>
                </c:pt>
              </c:numCache>
            </c:numRef>
          </c:val>
          <c:extLst>
            <c:ext xmlns:c16="http://schemas.microsoft.com/office/drawing/2014/chart" uri="{C3380CC4-5D6E-409C-BE32-E72D297353CC}">
              <c16:uniqueId val="{00000002-CF07-4857-A849-3AAD468EAA4E}"/>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txPr>
              <a:bodyPr rot="-5400000" vert="horz" wrap="square" lIns="38100" tIns="19050" rIns="38100" bIns="19050" anchor="ctr">
                <a:spAutoFit/>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OI!$Q$22:$Q$41</c:f>
              <c:strCache>
                <c:ptCount val="20"/>
                <c:pt idx="0">
                  <c:v>1</c:v>
                </c:pt>
                <c:pt idx="1">
                  <c:v>2</c:v>
                </c:pt>
                <c:pt idx="2">
                  <c:v>3</c:v>
                </c:pt>
                <c:pt idx="3">
                  <c:v>4</c:v>
                </c:pt>
                <c:pt idx="4">
                  <c:v>5</c:v>
                </c:pt>
                <c:pt idx="5">
                  <c:v>7</c:v>
                </c:pt>
                <c:pt idx="6">
                  <c:v>8</c:v>
                </c:pt>
                <c:pt idx="7">
                  <c:v>11</c:v>
                </c:pt>
                <c:pt idx="8">
                  <c:v>12</c:v>
                </c:pt>
                <c:pt idx="9">
                  <c:v>13</c:v>
                </c:pt>
                <c:pt idx="10">
                  <c:v>14</c:v>
                </c:pt>
                <c:pt idx="11">
                  <c:v>15</c:v>
                </c:pt>
                <c:pt idx="12">
                  <c:v>16</c:v>
                </c:pt>
                <c:pt idx="13">
                  <c:v>17</c:v>
                </c:pt>
                <c:pt idx="14">
                  <c:v>18</c:v>
                </c:pt>
                <c:pt idx="15">
                  <c:v>19</c:v>
                </c:pt>
                <c:pt idx="16">
                  <c:v>20</c:v>
                </c:pt>
                <c:pt idx="17">
                  <c:v>21</c:v>
                </c:pt>
                <c:pt idx="18">
                  <c:v>22</c:v>
                </c:pt>
                <c:pt idx="19">
                  <c:v>23</c:v>
                </c:pt>
              </c:strCache>
            </c:strRef>
          </c:cat>
          <c:val>
            <c:numRef>
              <c:f>OI!$R$22:$R$41</c:f>
              <c:numCache>
                <c:formatCode>0.00%</c:formatCode>
                <c:ptCount val="20"/>
                <c:pt idx="0">
                  <c:v>0.38900000000000001</c:v>
                </c:pt>
                <c:pt idx="1">
                  <c:v>0.68300000000000005</c:v>
                </c:pt>
                <c:pt idx="2">
                  <c:v>0.41199999999999998</c:v>
                </c:pt>
                <c:pt idx="3">
                  <c:v>0.83299999999999996</c:v>
                </c:pt>
                <c:pt idx="4">
                  <c:v>0.5</c:v>
                </c:pt>
                <c:pt idx="5">
                  <c:v>0</c:v>
                </c:pt>
                <c:pt idx="6">
                  <c:v>0.13300000000000001</c:v>
                </c:pt>
                <c:pt idx="7">
                  <c:v>1</c:v>
                </c:pt>
                <c:pt idx="8">
                  <c:v>1</c:v>
                </c:pt>
                <c:pt idx="9">
                  <c:v>0</c:v>
                </c:pt>
                <c:pt idx="10">
                  <c:v>0.5</c:v>
                </c:pt>
                <c:pt idx="11">
                  <c:v>1</c:v>
                </c:pt>
                <c:pt idx="12">
                  <c:v>0.113</c:v>
                </c:pt>
                <c:pt idx="13">
                  <c:v>1</c:v>
                </c:pt>
                <c:pt idx="14">
                  <c:v>0.20699999999999999</c:v>
                </c:pt>
                <c:pt idx="15">
                  <c:v>1</c:v>
                </c:pt>
                <c:pt idx="16">
                  <c:v>1</c:v>
                </c:pt>
                <c:pt idx="17">
                  <c:v>0.33300000000000002</c:v>
                </c:pt>
                <c:pt idx="18">
                  <c:v>0.5</c:v>
                </c:pt>
                <c:pt idx="19">
                  <c:v>0</c:v>
                </c:pt>
              </c:numCache>
            </c:numRef>
          </c:val>
          <c:extLst>
            <c:ext xmlns:c16="http://schemas.microsoft.com/office/drawing/2014/chart" uri="{C3380CC4-5D6E-409C-BE32-E72D297353CC}">
              <c16:uniqueId val="{00000000-8D0D-4C3A-A11D-535E8A375F2D}"/>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7AED-4DF1-9A2A-AE5CAD2E4B75}"/>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OCI!$R$28:$S$28</c:f>
              <c:strCache>
                <c:ptCount val="2"/>
                <c:pt idx="0">
                  <c:v>Avance</c:v>
                </c:pt>
                <c:pt idx="1">
                  <c:v>Restante</c:v>
                </c:pt>
              </c:strCache>
            </c:strRef>
          </c:cat>
          <c:val>
            <c:numRef>
              <c:f>OCI!$R$27:$S$27</c:f>
              <c:numCache>
                <c:formatCode>0.00%</c:formatCode>
                <c:ptCount val="2"/>
                <c:pt idx="0">
                  <c:v>0.33300000000000002</c:v>
                </c:pt>
                <c:pt idx="1">
                  <c:v>0.66700000000000004</c:v>
                </c:pt>
              </c:numCache>
            </c:numRef>
          </c:val>
          <c:extLst>
            <c:ext xmlns:c16="http://schemas.microsoft.com/office/drawing/2014/chart" uri="{C3380CC4-5D6E-409C-BE32-E72D297353CC}">
              <c16:uniqueId val="{00000002-7AED-4DF1-9A2A-AE5CAD2E4B75}"/>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72F7-42C1-BBF6-4C54F467921B}"/>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OE!$R$30:$S$30</c:f>
              <c:strCache>
                <c:ptCount val="2"/>
                <c:pt idx="0">
                  <c:v>Avance</c:v>
                </c:pt>
                <c:pt idx="1">
                  <c:v>Restante</c:v>
                </c:pt>
              </c:strCache>
            </c:strRef>
          </c:cat>
          <c:val>
            <c:numRef>
              <c:f>OE!$R$29:$S$29</c:f>
              <c:numCache>
                <c:formatCode>0.00%</c:formatCode>
                <c:ptCount val="2"/>
                <c:pt idx="0">
                  <c:v>0.23380000000000001</c:v>
                </c:pt>
                <c:pt idx="1">
                  <c:v>0.76619999999999999</c:v>
                </c:pt>
              </c:numCache>
            </c:numRef>
          </c:val>
          <c:extLst>
            <c:ext xmlns:c16="http://schemas.microsoft.com/office/drawing/2014/chart" uri="{C3380CC4-5D6E-409C-BE32-E72D297353CC}">
              <c16:uniqueId val="{00000002-72F7-42C1-BBF6-4C54F467921B}"/>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OE!$Q$22:$Q$28</c:f>
              <c:strCache>
                <c:ptCount val="7"/>
                <c:pt idx="0">
                  <c:v>1</c:v>
                </c:pt>
                <c:pt idx="1">
                  <c:v>2</c:v>
                </c:pt>
                <c:pt idx="2">
                  <c:v>3</c:v>
                </c:pt>
                <c:pt idx="3">
                  <c:v>4</c:v>
                </c:pt>
                <c:pt idx="4">
                  <c:v>5</c:v>
                </c:pt>
                <c:pt idx="5">
                  <c:v>6</c:v>
                </c:pt>
                <c:pt idx="6">
                  <c:v>7</c:v>
                </c:pt>
              </c:strCache>
            </c:strRef>
          </c:cat>
          <c:val>
            <c:numRef>
              <c:f>OE!$R$22:$R$28</c:f>
              <c:numCache>
                <c:formatCode>0.00%</c:formatCode>
                <c:ptCount val="7"/>
                <c:pt idx="0">
                  <c:v>0</c:v>
                </c:pt>
                <c:pt idx="1">
                  <c:v>9.6000000000000002E-2</c:v>
                </c:pt>
                <c:pt idx="2">
                  <c:v>0.05</c:v>
                </c:pt>
                <c:pt idx="3">
                  <c:v>0</c:v>
                </c:pt>
                <c:pt idx="4">
                  <c:v>0.95</c:v>
                </c:pt>
                <c:pt idx="5">
                  <c:v>1</c:v>
                </c:pt>
                <c:pt idx="6">
                  <c:v>0</c:v>
                </c:pt>
              </c:numCache>
            </c:numRef>
          </c:val>
          <c:extLst>
            <c:ext xmlns:c16="http://schemas.microsoft.com/office/drawing/2014/chart" uri="{C3380CC4-5D6E-409C-BE32-E72D297353CC}">
              <c16:uniqueId val="{00000000-C219-4464-858C-7905D0779752}"/>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83DF-445B-BB5D-8598AB17F658}"/>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IPAZUD!$R$38:$S$38</c:f>
              <c:strCache>
                <c:ptCount val="2"/>
                <c:pt idx="0">
                  <c:v>Avance</c:v>
                </c:pt>
                <c:pt idx="1">
                  <c:v>Restante</c:v>
                </c:pt>
              </c:strCache>
            </c:strRef>
          </c:cat>
          <c:val>
            <c:numRef>
              <c:f>IPAZUD!$R$37:$S$37</c:f>
              <c:numCache>
                <c:formatCode>0.00%</c:formatCode>
                <c:ptCount val="2"/>
                <c:pt idx="0">
                  <c:v>0.15150000000000002</c:v>
                </c:pt>
                <c:pt idx="1">
                  <c:v>0.84850000000000003</c:v>
                </c:pt>
              </c:numCache>
            </c:numRef>
          </c:val>
          <c:extLst>
            <c:ext xmlns:c16="http://schemas.microsoft.com/office/drawing/2014/chart" uri="{C3380CC4-5D6E-409C-BE32-E72D297353CC}">
              <c16:uniqueId val="{00000002-83DF-445B-BB5D-8598AB17F658}"/>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IPAZUD!$Q$22:$Q$33</c:f>
              <c:strCache>
                <c:ptCount val="12"/>
                <c:pt idx="0">
                  <c:v>1</c:v>
                </c:pt>
                <c:pt idx="1">
                  <c:v>2</c:v>
                </c:pt>
                <c:pt idx="2">
                  <c:v>3</c:v>
                </c:pt>
                <c:pt idx="3">
                  <c:v>4</c:v>
                </c:pt>
                <c:pt idx="4">
                  <c:v>5</c:v>
                </c:pt>
                <c:pt idx="5">
                  <c:v>6</c:v>
                </c:pt>
                <c:pt idx="6">
                  <c:v>7</c:v>
                </c:pt>
                <c:pt idx="7">
                  <c:v>9</c:v>
                </c:pt>
                <c:pt idx="8">
                  <c:v>10</c:v>
                </c:pt>
                <c:pt idx="9">
                  <c:v>11</c:v>
                </c:pt>
                <c:pt idx="10">
                  <c:v>12</c:v>
                </c:pt>
                <c:pt idx="11">
                  <c:v>13</c:v>
                </c:pt>
              </c:strCache>
            </c:strRef>
          </c:cat>
          <c:val>
            <c:numRef>
              <c:f>IPAZUD!$R$22:$R$33</c:f>
              <c:numCache>
                <c:formatCode>0.00%</c:formatCode>
                <c:ptCount val="12"/>
                <c:pt idx="0">
                  <c:v>0.54100000000000004</c:v>
                </c:pt>
                <c:pt idx="1">
                  <c:v>0.33300000000000002</c:v>
                </c:pt>
                <c:pt idx="2">
                  <c:v>0</c:v>
                </c:pt>
                <c:pt idx="3">
                  <c:v>0.125</c:v>
                </c:pt>
                <c:pt idx="4">
                  <c:v>0.65600000000000003</c:v>
                </c:pt>
                <c:pt idx="5">
                  <c:v>0</c:v>
                </c:pt>
                <c:pt idx="6">
                  <c:v>0</c:v>
                </c:pt>
                <c:pt idx="7">
                  <c:v>0</c:v>
                </c:pt>
                <c:pt idx="8">
                  <c:v>0</c:v>
                </c:pt>
                <c:pt idx="9">
                  <c:v>1</c:v>
                </c:pt>
                <c:pt idx="10">
                  <c:v>0</c:v>
                </c:pt>
                <c:pt idx="11">
                  <c:v>0</c:v>
                </c:pt>
              </c:numCache>
            </c:numRef>
          </c:val>
          <c:extLst>
            <c:ext xmlns:c16="http://schemas.microsoft.com/office/drawing/2014/chart" uri="{C3380CC4-5D6E-409C-BE32-E72D297353CC}">
              <c16:uniqueId val="{00000000-D304-420D-B836-FAA2C08FBFFC}"/>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655E-4240-8C38-255C94268941}"/>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ILUD!$R$36:$S$36</c:f>
              <c:strCache>
                <c:ptCount val="2"/>
                <c:pt idx="0">
                  <c:v>Avance</c:v>
                </c:pt>
                <c:pt idx="1">
                  <c:v>Restante</c:v>
                </c:pt>
              </c:strCache>
            </c:strRef>
          </c:cat>
          <c:val>
            <c:numRef>
              <c:f>ILUD!$R$35:$S$35</c:f>
              <c:numCache>
                <c:formatCode>0.00%</c:formatCode>
                <c:ptCount val="2"/>
                <c:pt idx="0">
                  <c:v>0.15720000000000001</c:v>
                </c:pt>
                <c:pt idx="1">
                  <c:v>0.84279999999999999</c:v>
                </c:pt>
              </c:numCache>
            </c:numRef>
          </c:val>
          <c:extLst>
            <c:ext xmlns:c16="http://schemas.microsoft.com/office/drawing/2014/chart" uri="{C3380CC4-5D6E-409C-BE32-E72D297353CC}">
              <c16:uniqueId val="{00000002-655E-4240-8C38-255C94268941}"/>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ILUD!$Q$22:$Q$26</c:f>
              <c:strCache>
                <c:ptCount val="5"/>
                <c:pt idx="0">
                  <c:v>2</c:v>
                </c:pt>
                <c:pt idx="1">
                  <c:v>3</c:v>
                </c:pt>
                <c:pt idx="2">
                  <c:v>4</c:v>
                </c:pt>
                <c:pt idx="3">
                  <c:v>5</c:v>
                </c:pt>
                <c:pt idx="4">
                  <c:v>7</c:v>
                </c:pt>
              </c:strCache>
            </c:strRef>
          </c:cat>
          <c:val>
            <c:numRef>
              <c:f>ILUD!$R$22:$R$26</c:f>
              <c:numCache>
                <c:formatCode>0.00%</c:formatCode>
                <c:ptCount val="5"/>
                <c:pt idx="0">
                  <c:v>0</c:v>
                </c:pt>
                <c:pt idx="1">
                  <c:v>0.13300000000000001</c:v>
                </c:pt>
                <c:pt idx="2">
                  <c:v>0.2</c:v>
                </c:pt>
                <c:pt idx="3">
                  <c:v>0.34699999999999998</c:v>
                </c:pt>
                <c:pt idx="4">
                  <c:v>0.219</c:v>
                </c:pt>
              </c:numCache>
            </c:numRef>
          </c:val>
          <c:extLst>
            <c:ext xmlns:c16="http://schemas.microsoft.com/office/drawing/2014/chart" uri="{C3380CC4-5D6E-409C-BE32-E72D297353CC}">
              <c16:uniqueId val="{00000000-6E1D-47BD-8E54-3160CD090403}"/>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5F0F-4C4A-89D5-9FC86D6F2759}"/>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OBU!$R$55:$S$55</c:f>
              <c:strCache>
                <c:ptCount val="2"/>
                <c:pt idx="0">
                  <c:v>Avance</c:v>
                </c:pt>
                <c:pt idx="1">
                  <c:v>Restante</c:v>
                </c:pt>
              </c:strCache>
            </c:strRef>
          </c:cat>
          <c:val>
            <c:numRef>
              <c:f>OBU!$R$54:$S$54</c:f>
              <c:numCache>
                <c:formatCode>0.00%</c:formatCode>
                <c:ptCount val="2"/>
                <c:pt idx="0">
                  <c:v>0.35549340000000001</c:v>
                </c:pt>
                <c:pt idx="1">
                  <c:v>0.64450659999999993</c:v>
                </c:pt>
              </c:numCache>
            </c:numRef>
          </c:val>
          <c:extLst>
            <c:ext xmlns:c16="http://schemas.microsoft.com/office/drawing/2014/chart" uri="{C3380CC4-5D6E-409C-BE32-E72D297353CC}">
              <c16:uniqueId val="{00000002-5F0F-4C4A-89D5-9FC86D6F2759}"/>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txPr>
              <a:bodyPr rot="-5400000" vert="horz" wrap="square" lIns="38100" tIns="19050" rIns="38100" bIns="19050" anchor="ctr">
                <a:spAutoFit/>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OBU!$Q$22:$Q$40</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strCache>
            </c:strRef>
          </c:cat>
          <c:val>
            <c:numRef>
              <c:f>OBU!$R$22:$R$40</c:f>
              <c:numCache>
                <c:formatCode>0.00%</c:formatCode>
                <c:ptCount val="19"/>
                <c:pt idx="0">
                  <c:v>1</c:v>
                </c:pt>
                <c:pt idx="1">
                  <c:v>3.7999999999999999E-2</c:v>
                </c:pt>
                <c:pt idx="2">
                  <c:v>1</c:v>
                </c:pt>
                <c:pt idx="3">
                  <c:v>1</c:v>
                </c:pt>
                <c:pt idx="4">
                  <c:v>0.26200000000000001</c:v>
                </c:pt>
                <c:pt idx="5">
                  <c:v>0.125</c:v>
                </c:pt>
                <c:pt idx="6">
                  <c:v>0.16400000000000001</c:v>
                </c:pt>
                <c:pt idx="7">
                  <c:v>1E-3</c:v>
                </c:pt>
                <c:pt idx="8">
                  <c:v>0.35</c:v>
                </c:pt>
                <c:pt idx="9">
                  <c:v>4.4999999999999998E-2</c:v>
                </c:pt>
                <c:pt idx="10">
                  <c:v>0.23100000000000001</c:v>
                </c:pt>
                <c:pt idx="11">
                  <c:v>1</c:v>
                </c:pt>
                <c:pt idx="12">
                  <c:v>1</c:v>
                </c:pt>
                <c:pt idx="13">
                  <c:v>0</c:v>
                </c:pt>
                <c:pt idx="14">
                  <c:v>0.5</c:v>
                </c:pt>
                <c:pt idx="15">
                  <c:v>0</c:v>
                </c:pt>
                <c:pt idx="16">
                  <c:v>0</c:v>
                </c:pt>
                <c:pt idx="17">
                  <c:v>0.04</c:v>
                </c:pt>
                <c:pt idx="18">
                  <c:v>0</c:v>
                </c:pt>
              </c:numCache>
            </c:numRef>
          </c:val>
          <c:extLst>
            <c:ext xmlns:c16="http://schemas.microsoft.com/office/drawing/2014/chart" uri="{C3380CC4-5D6E-409C-BE32-E72D297353CC}">
              <c16:uniqueId val="{00000000-0E7A-40C3-A148-9C16172E75DB}"/>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AD5F-452D-948F-B9E9C0D1827E}"/>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ORCA!$R$30:$S$30</c:f>
              <c:strCache>
                <c:ptCount val="2"/>
                <c:pt idx="0">
                  <c:v>Avance</c:v>
                </c:pt>
                <c:pt idx="1">
                  <c:v>Restante</c:v>
                </c:pt>
              </c:strCache>
            </c:strRef>
          </c:cat>
          <c:val>
            <c:numRef>
              <c:f>ORCA!$R$29:$S$29</c:f>
              <c:numCache>
                <c:formatCode>0.00%</c:formatCode>
                <c:ptCount val="2"/>
                <c:pt idx="0">
                  <c:v>0.5</c:v>
                </c:pt>
                <c:pt idx="1">
                  <c:v>0.5</c:v>
                </c:pt>
              </c:numCache>
            </c:numRef>
          </c:val>
          <c:extLst>
            <c:ext xmlns:c16="http://schemas.microsoft.com/office/drawing/2014/chart" uri="{C3380CC4-5D6E-409C-BE32-E72D297353CC}">
              <c16:uniqueId val="{00000002-AD5F-452D-948F-B9E9C0D1827E}"/>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ORCA!$Q$22:$Q$25</c:f>
              <c:strCache>
                <c:ptCount val="4"/>
                <c:pt idx="0">
                  <c:v>1</c:v>
                </c:pt>
                <c:pt idx="1">
                  <c:v>2</c:v>
                </c:pt>
                <c:pt idx="2">
                  <c:v>3</c:v>
                </c:pt>
                <c:pt idx="3">
                  <c:v>4</c:v>
                </c:pt>
              </c:strCache>
            </c:strRef>
          </c:cat>
          <c:val>
            <c:numRef>
              <c:f>ORCA!$R$22:$R$25</c:f>
              <c:numCache>
                <c:formatCode>0.00%</c:formatCode>
                <c:ptCount val="4"/>
                <c:pt idx="0">
                  <c:v>0</c:v>
                </c:pt>
                <c:pt idx="1">
                  <c:v>1</c:v>
                </c:pt>
                <c:pt idx="2">
                  <c:v>0</c:v>
                </c:pt>
                <c:pt idx="3">
                  <c:v>1</c:v>
                </c:pt>
              </c:numCache>
            </c:numRef>
          </c:val>
          <c:extLst>
            <c:ext xmlns:c16="http://schemas.microsoft.com/office/drawing/2014/chart" uri="{C3380CC4-5D6E-409C-BE32-E72D297353CC}">
              <c16:uniqueId val="{00000000-2973-44EC-8574-43014646D683}"/>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OCI!$Q$22:$Q$26</c:f>
              <c:strCache>
                <c:ptCount val="5"/>
                <c:pt idx="0">
                  <c:v>1</c:v>
                </c:pt>
                <c:pt idx="1">
                  <c:v>2</c:v>
                </c:pt>
                <c:pt idx="2">
                  <c:v>3</c:v>
                </c:pt>
                <c:pt idx="3">
                  <c:v>4</c:v>
                </c:pt>
                <c:pt idx="4">
                  <c:v>5</c:v>
                </c:pt>
              </c:strCache>
            </c:strRef>
          </c:cat>
          <c:val>
            <c:numRef>
              <c:f>OCI!$R$22:$R$26</c:f>
              <c:numCache>
                <c:formatCode>0.00%</c:formatCode>
                <c:ptCount val="5"/>
                <c:pt idx="0">
                  <c:v>0.22500000000000001</c:v>
                </c:pt>
                <c:pt idx="1">
                  <c:v>1</c:v>
                </c:pt>
                <c:pt idx="2">
                  <c:v>0.25</c:v>
                </c:pt>
                <c:pt idx="3">
                  <c:v>0.5</c:v>
                </c:pt>
                <c:pt idx="4">
                  <c:v>0.23</c:v>
                </c:pt>
              </c:numCache>
            </c:numRef>
          </c:val>
          <c:extLst>
            <c:ext xmlns:c16="http://schemas.microsoft.com/office/drawing/2014/chart" uri="{C3380CC4-5D6E-409C-BE32-E72D297353CC}">
              <c16:uniqueId val="{00000000-B3EC-4032-A4BF-4565D5B1270A}"/>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218B-4CBA-A733-399C7E90EB2D}"/>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UB!$R$34:$S$34</c:f>
              <c:strCache>
                <c:ptCount val="2"/>
                <c:pt idx="0">
                  <c:v>Avance</c:v>
                </c:pt>
                <c:pt idx="1">
                  <c:v>Restante</c:v>
                </c:pt>
              </c:strCache>
            </c:strRef>
          </c:cat>
          <c:val>
            <c:numRef>
              <c:f>UB!$R$33:$S$33</c:f>
              <c:numCache>
                <c:formatCode>0.00%</c:formatCode>
                <c:ptCount val="2"/>
                <c:pt idx="0">
                  <c:v>0.52600000000000002</c:v>
                </c:pt>
                <c:pt idx="1">
                  <c:v>0.47399999999999998</c:v>
                </c:pt>
              </c:numCache>
            </c:numRef>
          </c:val>
          <c:extLst>
            <c:ext xmlns:c16="http://schemas.microsoft.com/office/drawing/2014/chart" uri="{C3380CC4-5D6E-409C-BE32-E72D297353CC}">
              <c16:uniqueId val="{00000002-218B-4CBA-A733-399C7E90EB2D}"/>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UB!$Q$22:$Q$28</c:f>
              <c:strCache>
                <c:ptCount val="7"/>
                <c:pt idx="0">
                  <c:v>1</c:v>
                </c:pt>
                <c:pt idx="1">
                  <c:v>2</c:v>
                </c:pt>
                <c:pt idx="2">
                  <c:v>3</c:v>
                </c:pt>
                <c:pt idx="3">
                  <c:v>4</c:v>
                </c:pt>
                <c:pt idx="4">
                  <c:v>5</c:v>
                </c:pt>
                <c:pt idx="5">
                  <c:v>6</c:v>
                </c:pt>
                <c:pt idx="6">
                  <c:v>7</c:v>
                </c:pt>
              </c:strCache>
            </c:strRef>
          </c:cat>
          <c:val>
            <c:numRef>
              <c:f>UB!$R$22:$R$28</c:f>
              <c:numCache>
                <c:formatCode>0.00%</c:formatCode>
                <c:ptCount val="7"/>
                <c:pt idx="0">
                  <c:v>0.66600000000000004</c:v>
                </c:pt>
                <c:pt idx="1">
                  <c:v>1</c:v>
                </c:pt>
                <c:pt idx="2">
                  <c:v>0.26200000000000001</c:v>
                </c:pt>
                <c:pt idx="3">
                  <c:v>0</c:v>
                </c:pt>
                <c:pt idx="4">
                  <c:v>1</c:v>
                </c:pt>
                <c:pt idx="5">
                  <c:v>0</c:v>
                </c:pt>
                <c:pt idx="6">
                  <c:v>0</c:v>
                </c:pt>
              </c:numCache>
            </c:numRef>
          </c:val>
          <c:extLst>
            <c:ext xmlns:c16="http://schemas.microsoft.com/office/drawing/2014/chart" uri="{C3380CC4-5D6E-409C-BE32-E72D297353CC}">
              <c16:uniqueId val="{00000000-A14D-4C6A-91CE-6B730BA2862F}"/>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91DF-477C-BDF7-B0E2BF547761}"/>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UP!$R$28:$S$28</c:f>
              <c:strCache>
                <c:ptCount val="2"/>
                <c:pt idx="0">
                  <c:v>Avance</c:v>
                </c:pt>
                <c:pt idx="1">
                  <c:v>Restante</c:v>
                </c:pt>
              </c:strCache>
            </c:strRef>
          </c:cat>
          <c:val>
            <c:numRef>
              <c:f>UP!$R$27:$S$27</c:f>
              <c:numCache>
                <c:formatCode>0.00%</c:formatCode>
                <c:ptCount val="2"/>
                <c:pt idx="0">
                  <c:v>0.20660000000000003</c:v>
                </c:pt>
                <c:pt idx="1">
                  <c:v>0.79339999999999999</c:v>
                </c:pt>
              </c:numCache>
            </c:numRef>
          </c:val>
          <c:extLst>
            <c:ext xmlns:c16="http://schemas.microsoft.com/office/drawing/2014/chart" uri="{C3380CC4-5D6E-409C-BE32-E72D297353CC}">
              <c16:uniqueId val="{00000002-91DF-477C-BDF7-B0E2BF547761}"/>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UP!$Q$22:$Q$26</c:f>
              <c:strCache>
                <c:ptCount val="5"/>
                <c:pt idx="0">
                  <c:v>1</c:v>
                </c:pt>
                <c:pt idx="1">
                  <c:v>2</c:v>
                </c:pt>
                <c:pt idx="2">
                  <c:v>3</c:v>
                </c:pt>
                <c:pt idx="3">
                  <c:v>4</c:v>
                </c:pt>
                <c:pt idx="4">
                  <c:v>5</c:v>
                </c:pt>
              </c:strCache>
            </c:strRef>
          </c:cat>
          <c:val>
            <c:numRef>
              <c:f>UP!$R$22:$R$26</c:f>
              <c:numCache>
                <c:formatCode>0.00%</c:formatCode>
                <c:ptCount val="5"/>
                <c:pt idx="0">
                  <c:v>0</c:v>
                </c:pt>
                <c:pt idx="1">
                  <c:v>0.22</c:v>
                </c:pt>
                <c:pt idx="2">
                  <c:v>2.8000000000000001E-2</c:v>
                </c:pt>
                <c:pt idx="3">
                  <c:v>0.78500000000000003</c:v>
                </c:pt>
                <c:pt idx="4">
                  <c:v>0</c:v>
                </c:pt>
              </c:numCache>
            </c:numRef>
          </c:val>
          <c:extLst>
            <c:ext xmlns:c16="http://schemas.microsoft.com/office/drawing/2014/chart" uri="{C3380CC4-5D6E-409C-BE32-E72D297353CC}">
              <c16:uniqueId val="{00000000-FB3F-4C8D-BC02-6FB43B30D942}"/>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AA86-4756-8BE9-B75D13D8FA42}"/>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UNESCO!$R$32:$S$32</c:f>
              <c:strCache>
                <c:ptCount val="2"/>
                <c:pt idx="0">
                  <c:v>Avance</c:v>
                </c:pt>
                <c:pt idx="1">
                  <c:v>Restante</c:v>
                </c:pt>
              </c:strCache>
            </c:strRef>
          </c:cat>
          <c:val>
            <c:numRef>
              <c:f>UNESCO!$R$31:$S$31</c:f>
              <c:numCache>
                <c:formatCode>0.00%</c:formatCode>
                <c:ptCount val="2"/>
                <c:pt idx="0">
                  <c:v>1.6289999999999999E-2</c:v>
                </c:pt>
                <c:pt idx="1">
                  <c:v>0.98370999999999997</c:v>
                </c:pt>
              </c:numCache>
            </c:numRef>
          </c:val>
          <c:extLst>
            <c:ext xmlns:c16="http://schemas.microsoft.com/office/drawing/2014/chart" uri="{C3380CC4-5D6E-409C-BE32-E72D297353CC}">
              <c16:uniqueId val="{00000002-AA86-4756-8BE9-B75D13D8FA42}"/>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UNESCO!$Q$22:$Q$29</c:f>
              <c:strCache>
                <c:ptCount val="8"/>
                <c:pt idx="0">
                  <c:v>1</c:v>
                </c:pt>
                <c:pt idx="1">
                  <c:v>2</c:v>
                </c:pt>
                <c:pt idx="2">
                  <c:v>3</c:v>
                </c:pt>
                <c:pt idx="3">
                  <c:v>4</c:v>
                </c:pt>
                <c:pt idx="4">
                  <c:v>5</c:v>
                </c:pt>
                <c:pt idx="5">
                  <c:v>6</c:v>
                </c:pt>
                <c:pt idx="6">
                  <c:v>7</c:v>
                </c:pt>
                <c:pt idx="7">
                  <c:v>8</c:v>
                </c:pt>
              </c:strCache>
            </c:strRef>
          </c:cat>
          <c:val>
            <c:numRef>
              <c:f>UNESCO!$R$22:$R$29</c:f>
              <c:numCache>
                <c:formatCode>0.00%</c:formatCode>
                <c:ptCount val="8"/>
                <c:pt idx="0">
                  <c:v>0</c:v>
                </c:pt>
                <c:pt idx="1">
                  <c:v>0</c:v>
                </c:pt>
                <c:pt idx="2">
                  <c:v>0</c:v>
                </c:pt>
                <c:pt idx="3">
                  <c:v>0</c:v>
                </c:pt>
                <c:pt idx="4">
                  <c:v>3.3000000000000002E-2</c:v>
                </c:pt>
                <c:pt idx="5">
                  <c:v>0</c:v>
                </c:pt>
                <c:pt idx="6">
                  <c:v>0.1</c:v>
                </c:pt>
                <c:pt idx="7">
                  <c:v>0</c:v>
                </c:pt>
              </c:numCache>
            </c:numRef>
          </c:val>
          <c:extLst>
            <c:ext xmlns:c16="http://schemas.microsoft.com/office/drawing/2014/chart" uri="{C3380CC4-5D6E-409C-BE32-E72D297353CC}">
              <c16:uniqueId val="{00000000-57BA-423B-90DD-5AA56C209CBC}"/>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9206-438B-82CD-0CB94D486EDF}"/>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VAF!$R$40:$S$40</c:f>
              <c:strCache>
                <c:ptCount val="2"/>
                <c:pt idx="0">
                  <c:v>Avance</c:v>
                </c:pt>
                <c:pt idx="1">
                  <c:v>Restante</c:v>
                </c:pt>
              </c:strCache>
            </c:strRef>
          </c:cat>
          <c:val>
            <c:numRef>
              <c:f>VAF!$R$39:$S$39</c:f>
              <c:numCache>
                <c:formatCode>0.00%</c:formatCode>
                <c:ptCount val="2"/>
                <c:pt idx="0">
                  <c:v>0.72858999999999996</c:v>
                </c:pt>
                <c:pt idx="1">
                  <c:v>0.27141000000000004</c:v>
                </c:pt>
              </c:numCache>
            </c:numRef>
          </c:val>
          <c:extLst>
            <c:ext xmlns:c16="http://schemas.microsoft.com/office/drawing/2014/chart" uri="{C3380CC4-5D6E-409C-BE32-E72D297353CC}">
              <c16:uniqueId val="{00000002-9206-438B-82CD-0CB94D486EDF}"/>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txPr>
              <a:bodyPr rot="-5400000" vert="horz" wrap="square" lIns="38100" tIns="19050" rIns="38100" bIns="19050" anchor="ctr">
                <a:spAutoFit/>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VAF!$Q$22:$Q$33</c:f>
              <c:strCache>
                <c:ptCount val="12"/>
                <c:pt idx="0">
                  <c:v>1</c:v>
                </c:pt>
                <c:pt idx="1">
                  <c:v>3</c:v>
                </c:pt>
                <c:pt idx="2">
                  <c:v>4</c:v>
                </c:pt>
                <c:pt idx="3">
                  <c:v>5</c:v>
                </c:pt>
                <c:pt idx="4">
                  <c:v>6</c:v>
                </c:pt>
                <c:pt idx="5">
                  <c:v>7</c:v>
                </c:pt>
                <c:pt idx="6">
                  <c:v>8</c:v>
                </c:pt>
                <c:pt idx="7">
                  <c:v>9</c:v>
                </c:pt>
                <c:pt idx="8">
                  <c:v>10</c:v>
                </c:pt>
                <c:pt idx="9">
                  <c:v>12</c:v>
                </c:pt>
                <c:pt idx="10">
                  <c:v>13</c:v>
                </c:pt>
                <c:pt idx="11">
                  <c:v>14</c:v>
                </c:pt>
              </c:strCache>
            </c:strRef>
          </c:cat>
          <c:val>
            <c:numRef>
              <c:f>VAF!$R$22:$R$33</c:f>
              <c:numCache>
                <c:formatCode>0.00%</c:formatCode>
                <c:ptCount val="12"/>
                <c:pt idx="0">
                  <c:v>1</c:v>
                </c:pt>
                <c:pt idx="1">
                  <c:v>0.625</c:v>
                </c:pt>
                <c:pt idx="2">
                  <c:v>0.625</c:v>
                </c:pt>
                <c:pt idx="3">
                  <c:v>1</c:v>
                </c:pt>
                <c:pt idx="4">
                  <c:v>0.25</c:v>
                </c:pt>
                <c:pt idx="5">
                  <c:v>1</c:v>
                </c:pt>
                <c:pt idx="6">
                  <c:v>1</c:v>
                </c:pt>
                <c:pt idx="7">
                  <c:v>1</c:v>
                </c:pt>
                <c:pt idx="8">
                  <c:v>1</c:v>
                </c:pt>
                <c:pt idx="9">
                  <c:v>0.25</c:v>
                </c:pt>
                <c:pt idx="10">
                  <c:v>0.66600000000000004</c:v>
                </c:pt>
                <c:pt idx="11">
                  <c:v>1</c:v>
                </c:pt>
              </c:numCache>
            </c:numRef>
          </c:val>
          <c:extLst>
            <c:ext xmlns:c16="http://schemas.microsoft.com/office/drawing/2014/chart" uri="{C3380CC4-5D6E-409C-BE32-E72D297353CC}">
              <c16:uniqueId val="{00000000-FF51-4CDA-B45E-0380E266DE77}"/>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F0E5-4AB9-80F2-94CC0BEF80B3}"/>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OTH!$R$89:$S$89</c:f>
              <c:strCache>
                <c:ptCount val="2"/>
                <c:pt idx="0">
                  <c:v>Avance</c:v>
                </c:pt>
                <c:pt idx="1">
                  <c:v>Restante</c:v>
                </c:pt>
              </c:strCache>
            </c:strRef>
          </c:cat>
          <c:val>
            <c:numRef>
              <c:f>OTH!$R$88:$S$88</c:f>
              <c:numCache>
                <c:formatCode>0.00%</c:formatCode>
                <c:ptCount val="2"/>
                <c:pt idx="0">
                  <c:v>0.34189999999999993</c:v>
                </c:pt>
                <c:pt idx="1">
                  <c:v>0.65810000000000013</c:v>
                </c:pt>
              </c:numCache>
            </c:numRef>
          </c:val>
          <c:extLst>
            <c:ext xmlns:c16="http://schemas.microsoft.com/office/drawing/2014/chart" uri="{C3380CC4-5D6E-409C-BE32-E72D297353CC}">
              <c16:uniqueId val="{00000002-F0E5-4AB9-80F2-94CC0BEF80B3}"/>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txPr>
              <a:bodyPr rot="-5400000" vert="horz" wrap="square" lIns="38100" tIns="19050" rIns="38100" bIns="19050" anchor="ctr">
                <a:spAutoFit/>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OTH!$Q$22:$Q$52</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19</c:v>
                </c:pt>
                <c:pt idx="17">
                  <c:v>20</c:v>
                </c:pt>
                <c:pt idx="18">
                  <c:v>21</c:v>
                </c:pt>
                <c:pt idx="19">
                  <c:v>22</c:v>
                </c:pt>
                <c:pt idx="20">
                  <c:v>23</c:v>
                </c:pt>
                <c:pt idx="21">
                  <c:v>24</c:v>
                </c:pt>
                <c:pt idx="22">
                  <c:v>25</c:v>
                </c:pt>
                <c:pt idx="23">
                  <c:v>26</c:v>
                </c:pt>
                <c:pt idx="24">
                  <c:v>27</c:v>
                </c:pt>
                <c:pt idx="25">
                  <c:v>28</c:v>
                </c:pt>
                <c:pt idx="26">
                  <c:v>29</c:v>
                </c:pt>
                <c:pt idx="27">
                  <c:v>30</c:v>
                </c:pt>
                <c:pt idx="28">
                  <c:v>31</c:v>
                </c:pt>
                <c:pt idx="29">
                  <c:v>32</c:v>
                </c:pt>
                <c:pt idx="30">
                  <c:v>33</c:v>
                </c:pt>
              </c:strCache>
            </c:strRef>
          </c:cat>
          <c:val>
            <c:numRef>
              <c:f>OTH!$R$22:$R$52</c:f>
              <c:numCache>
                <c:formatCode>0.00%</c:formatCode>
                <c:ptCount val="31"/>
                <c:pt idx="0">
                  <c:v>0</c:v>
                </c:pt>
                <c:pt idx="1">
                  <c:v>0</c:v>
                </c:pt>
                <c:pt idx="2">
                  <c:v>0.76</c:v>
                </c:pt>
                <c:pt idx="3">
                  <c:v>0</c:v>
                </c:pt>
                <c:pt idx="4">
                  <c:v>0.81599999999999995</c:v>
                </c:pt>
                <c:pt idx="5">
                  <c:v>1</c:v>
                </c:pt>
                <c:pt idx="6">
                  <c:v>0.44800000000000001</c:v>
                </c:pt>
                <c:pt idx="7">
                  <c:v>0</c:v>
                </c:pt>
                <c:pt idx="8">
                  <c:v>0.33300000000000002</c:v>
                </c:pt>
                <c:pt idx="9">
                  <c:v>0.71099999999999997</c:v>
                </c:pt>
                <c:pt idx="10">
                  <c:v>7.1999999999999995E-2</c:v>
                </c:pt>
                <c:pt idx="11">
                  <c:v>1</c:v>
                </c:pt>
                <c:pt idx="12">
                  <c:v>0.2</c:v>
                </c:pt>
                <c:pt idx="13">
                  <c:v>8.5000000000000006E-2</c:v>
                </c:pt>
                <c:pt idx="14">
                  <c:v>1</c:v>
                </c:pt>
                <c:pt idx="15">
                  <c:v>1</c:v>
                </c:pt>
                <c:pt idx="16">
                  <c:v>0</c:v>
                </c:pt>
                <c:pt idx="17">
                  <c:v>5.0000000000000001E-3</c:v>
                </c:pt>
                <c:pt idx="18">
                  <c:v>0</c:v>
                </c:pt>
                <c:pt idx="19">
                  <c:v>0.28100000000000003</c:v>
                </c:pt>
                <c:pt idx="20">
                  <c:v>0.33300000000000002</c:v>
                </c:pt>
                <c:pt idx="21">
                  <c:v>0</c:v>
                </c:pt>
                <c:pt idx="22">
                  <c:v>0.48899999999999999</c:v>
                </c:pt>
                <c:pt idx="23">
                  <c:v>0.51600000000000001</c:v>
                </c:pt>
                <c:pt idx="24">
                  <c:v>0</c:v>
                </c:pt>
                <c:pt idx="25">
                  <c:v>5.8999999999999997E-2</c:v>
                </c:pt>
                <c:pt idx="26">
                  <c:v>0.107</c:v>
                </c:pt>
                <c:pt idx="27">
                  <c:v>0.23699999999999999</c:v>
                </c:pt>
                <c:pt idx="28">
                  <c:v>1</c:v>
                </c:pt>
                <c:pt idx="29">
                  <c:v>0.14499999999999999</c:v>
                </c:pt>
                <c:pt idx="30">
                  <c:v>0</c:v>
                </c:pt>
              </c:numCache>
            </c:numRef>
          </c:val>
          <c:extLst>
            <c:ext xmlns:c16="http://schemas.microsoft.com/office/drawing/2014/chart" uri="{C3380CC4-5D6E-409C-BE32-E72D297353CC}">
              <c16:uniqueId val="{00000000-9FA8-4293-A414-E1517A285BF9}"/>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A5F2-46CA-A882-B0D6F1935DE5}"/>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OCID!$R$30:$S$30</c:f>
              <c:strCache>
                <c:ptCount val="2"/>
                <c:pt idx="0">
                  <c:v>Avance</c:v>
                </c:pt>
                <c:pt idx="1">
                  <c:v>Restante</c:v>
                </c:pt>
              </c:strCache>
            </c:strRef>
          </c:cat>
          <c:val>
            <c:numRef>
              <c:f>OCID!$R$29:$S$29</c:f>
              <c:numCache>
                <c:formatCode>0.00%</c:formatCode>
                <c:ptCount val="2"/>
                <c:pt idx="0">
                  <c:v>0.2147</c:v>
                </c:pt>
                <c:pt idx="1">
                  <c:v>0.7853</c:v>
                </c:pt>
              </c:numCache>
            </c:numRef>
          </c:val>
          <c:extLst>
            <c:ext xmlns:c16="http://schemas.microsoft.com/office/drawing/2014/chart" uri="{C3380CC4-5D6E-409C-BE32-E72D297353CC}">
              <c16:uniqueId val="{00000002-A5F2-46CA-A882-B0D6F1935DE5}"/>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05A8-4969-89D0-7256E31A5CAE}"/>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OF!$R$60:$S$60</c:f>
              <c:strCache>
                <c:ptCount val="2"/>
                <c:pt idx="0">
                  <c:v>Avance</c:v>
                </c:pt>
                <c:pt idx="1">
                  <c:v>Restante</c:v>
                </c:pt>
              </c:strCache>
            </c:strRef>
          </c:cat>
          <c:val>
            <c:numRef>
              <c:f>OF!$R$59:$S$59</c:f>
              <c:numCache>
                <c:formatCode>0.00%</c:formatCode>
                <c:ptCount val="2"/>
                <c:pt idx="0">
                  <c:v>0.69086100000000039</c:v>
                </c:pt>
                <c:pt idx="1">
                  <c:v>0.30913899999999961</c:v>
                </c:pt>
              </c:numCache>
            </c:numRef>
          </c:val>
          <c:extLst>
            <c:ext xmlns:c16="http://schemas.microsoft.com/office/drawing/2014/chart" uri="{C3380CC4-5D6E-409C-BE32-E72D297353CC}">
              <c16:uniqueId val="{00000002-05A8-4969-89D0-7256E31A5CAE}"/>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txPr>
              <a:bodyPr rot="-5400000" vert="horz" wrap="square" lIns="38100" tIns="19050" rIns="38100" bIns="19050" anchor="ctr">
                <a:spAutoFit/>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OF!$Q$22:$Q$51</c:f>
              <c:strCache>
                <c:ptCount val="30"/>
                <c:pt idx="0">
                  <c:v>1</c:v>
                </c:pt>
                <c:pt idx="1">
                  <c:v>2</c:v>
                </c:pt>
                <c:pt idx="2">
                  <c:v>3</c:v>
                </c:pt>
                <c:pt idx="3">
                  <c:v>4</c:v>
                </c:pt>
                <c:pt idx="4">
                  <c:v>5</c:v>
                </c:pt>
                <c:pt idx="5">
                  <c:v>6</c:v>
                </c:pt>
                <c:pt idx="6">
                  <c:v>7</c:v>
                </c:pt>
                <c:pt idx="7">
                  <c:v>8</c:v>
                </c:pt>
                <c:pt idx="8">
                  <c:v>9</c:v>
                </c:pt>
                <c:pt idx="9">
                  <c:v>10</c:v>
                </c:pt>
                <c:pt idx="10">
                  <c:v>11</c:v>
                </c:pt>
                <c:pt idx="11">
                  <c:v>12</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37</c:v>
                </c:pt>
              </c:strCache>
            </c:strRef>
          </c:cat>
          <c:val>
            <c:numRef>
              <c:f>OF!$R$22:$R$51</c:f>
              <c:numCache>
                <c:formatCode>0.00%</c:formatCode>
                <c:ptCount val="30"/>
                <c:pt idx="0">
                  <c:v>1</c:v>
                </c:pt>
                <c:pt idx="1">
                  <c:v>0.625</c:v>
                </c:pt>
                <c:pt idx="2">
                  <c:v>1</c:v>
                </c:pt>
                <c:pt idx="3">
                  <c:v>1</c:v>
                </c:pt>
                <c:pt idx="4">
                  <c:v>0.93600000000000005</c:v>
                </c:pt>
                <c:pt idx="5">
                  <c:v>1</c:v>
                </c:pt>
                <c:pt idx="6">
                  <c:v>0.98199999999999998</c:v>
                </c:pt>
                <c:pt idx="7">
                  <c:v>1</c:v>
                </c:pt>
                <c:pt idx="8">
                  <c:v>1</c:v>
                </c:pt>
                <c:pt idx="9">
                  <c:v>1</c:v>
                </c:pt>
                <c:pt idx="10">
                  <c:v>1</c:v>
                </c:pt>
                <c:pt idx="11">
                  <c:v>4.0000000000000001E-3</c:v>
                </c:pt>
                <c:pt idx="12">
                  <c:v>1</c:v>
                </c:pt>
                <c:pt idx="13">
                  <c:v>1</c:v>
                </c:pt>
                <c:pt idx="14">
                  <c:v>1</c:v>
                </c:pt>
                <c:pt idx="15">
                  <c:v>1</c:v>
                </c:pt>
                <c:pt idx="16">
                  <c:v>1E-3</c:v>
                </c:pt>
                <c:pt idx="17">
                  <c:v>1</c:v>
                </c:pt>
                <c:pt idx="18">
                  <c:v>0</c:v>
                </c:pt>
                <c:pt idx="19">
                  <c:v>1</c:v>
                </c:pt>
                <c:pt idx="20">
                  <c:v>6.3E-2</c:v>
                </c:pt>
                <c:pt idx="21">
                  <c:v>1</c:v>
                </c:pt>
                <c:pt idx="22">
                  <c:v>0</c:v>
                </c:pt>
                <c:pt idx="23">
                  <c:v>0</c:v>
                </c:pt>
                <c:pt idx="24">
                  <c:v>3.5000000000000003E-2</c:v>
                </c:pt>
                <c:pt idx="25">
                  <c:v>1</c:v>
                </c:pt>
                <c:pt idx="26">
                  <c:v>0</c:v>
                </c:pt>
                <c:pt idx="27">
                  <c:v>0</c:v>
                </c:pt>
                <c:pt idx="28">
                  <c:v>1</c:v>
                </c:pt>
                <c:pt idx="29">
                  <c:v>1</c:v>
                </c:pt>
              </c:numCache>
            </c:numRef>
          </c:val>
          <c:extLst>
            <c:ext xmlns:c16="http://schemas.microsoft.com/office/drawing/2014/chart" uri="{C3380CC4-5D6E-409C-BE32-E72D297353CC}">
              <c16:uniqueId val="{00000000-BC47-4559-8DFA-4294AF48098C}"/>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F003-4910-8DB4-6CC1AE1260D3}"/>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OINF!$R$41:$S$41</c:f>
              <c:strCache>
                <c:ptCount val="2"/>
                <c:pt idx="0">
                  <c:v>Avance</c:v>
                </c:pt>
                <c:pt idx="1">
                  <c:v>Restante</c:v>
                </c:pt>
              </c:strCache>
            </c:strRef>
          </c:cat>
          <c:val>
            <c:numRef>
              <c:f>OINF!$R$40:$S$40</c:f>
              <c:numCache>
                <c:formatCode>0.00%</c:formatCode>
                <c:ptCount val="2"/>
                <c:pt idx="0">
                  <c:v>0.52170000000000005</c:v>
                </c:pt>
                <c:pt idx="1">
                  <c:v>0.47829999999999995</c:v>
                </c:pt>
              </c:numCache>
            </c:numRef>
          </c:val>
          <c:extLst>
            <c:ext xmlns:c16="http://schemas.microsoft.com/office/drawing/2014/chart" uri="{C3380CC4-5D6E-409C-BE32-E72D297353CC}">
              <c16:uniqueId val="{00000002-F003-4910-8DB4-6CC1AE1260D3}"/>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OINF!$Q$22:$Q$29</c:f>
              <c:strCache>
                <c:ptCount val="8"/>
                <c:pt idx="0">
                  <c:v>1</c:v>
                </c:pt>
                <c:pt idx="1">
                  <c:v>4</c:v>
                </c:pt>
                <c:pt idx="2">
                  <c:v>5</c:v>
                </c:pt>
                <c:pt idx="3">
                  <c:v>6</c:v>
                </c:pt>
                <c:pt idx="4">
                  <c:v>7</c:v>
                </c:pt>
                <c:pt idx="5">
                  <c:v>19</c:v>
                </c:pt>
                <c:pt idx="6">
                  <c:v>20</c:v>
                </c:pt>
                <c:pt idx="7">
                  <c:v>21</c:v>
                </c:pt>
              </c:strCache>
            </c:strRef>
          </c:cat>
          <c:val>
            <c:numRef>
              <c:f>OINF!$R$22:$R$29</c:f>
              <c:numCache>
                <c:formatCode>0.00%</c:formatCode>
                <c:ptCount val="8"/>
                <c:pt idx="0">
                  <c:v>0</c:v>
                </c:pt>
                <c:pt idx="1">
                  <c:v>0.375</c:v>
                </c:pt>
                <c:pt idx="2">
                  <c:v>1</c:v>
                </c:pt>
                <c:pt idx="3">
                  <c:v>1</c:v>
                </c:pt>
                <c:pt idx="4">
                  <c:v>1</c:v>
                </c:pt>
                <c:pt idx="5">
                  <c:v>0.66600000000000004</c:v>
                </c:pt>
                <c:pt idx="6">
                  <c:v>0.01</c:v>
                </c:pt>
                <c:pt idx="7">
                  <c:v>1</c:v>
                </c:pt>
              </c:numCache>
            </c:numRef>
          </c:val>
          <c:extLst>
            <c:ext xmlns:c16="http://schemas.microsoft.com/office/drawing/2014/chart" uri="{C3380CC4-5D6E-409C-BE32-E72D297353CC}">
              <c16:uniqueId val="{00000000-0BFB-4005-AA3E-A2A694145C44}"/>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DB44-4185-8D21-82096013454F}"/>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OC!$R$30:$S$30</c:f>
              <c:strCache>
                <c:ptCount val="2"/>
                <c:pt idx="0">
                  <c:v>Avance</c:v>
                </c:pt>
                <c:pt idx="1">
                  <c:v>Restante</c:v>
                </c:pt>
              </c:strCache>
            </c:strRef>
          </c:cat>
          <c:val>
            <c:numRef>
              <c:f>OC!$R$29:$S$29</c:f>
              <c:numCache>
                <c:formatCode>0.00%</c:formatCode>
                <c:ptCount val="2"/>
                <c:pt idx="0">
                  <c:v>0.87124999999999997</c:v>
                </c:pt>
                <c:pt idx="1">
                  <c:v>0.12875000000000003</c:v>
                </c:pt>
              </c:numCache>
            </c:numRef>
          </c:val>
          <c:extLst>
            <c:ext xmlns:c16="http://schemas.microsoft.com/office/drawing/2014/chart" uri="{C3380CC4-5D6E-409C-BE32-E72D297353CC}">
              <c16:uniqueId val="{00000002-DB44-4185-8D21-82096013454F}"/>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OC!$Q$22:$Q$25</c:f>
              <c:strCache>
                <c:ptCount val="4"/>
                <c:pt idx="0">
                  <c:v>1</c:v>
                </c:pt>
                <c:pt idx="1">
                  <c:v>2</c:v>
                </c:pt>
                <c:pt idx="2">
                  <c:v>3</c:v>
                </c:pt>
                <c:pt idx="3">
                  <c:v>10</c:v>
                </c:pt>
              </c:strCache>
            </c:strRef>
          </c:cat>
          <c:val>
            <c:numRef>
              <c:f>OC!$R$22:$R$25</c:f>
              <c:numCache>
                <c:formatCode>0.00%</c:formatCode>
                <c:ptCount val="4"/>
                <c:pt idx="0">
                  <c:v>1</c:v>
                </c:pt>
                <c:pt idx="1">
                  <c:v>0.502</c:v>
                </c:pt>
                <c:pt idx="2">
                  <c:v>0.98299999999999998</c:v>
                </c:pt>
                <c:pt idx="3">
                  <c:v>1</c:v>
                </c:pt>
              </c:numCache>
            </c:numRef>
          </c:val>
          <c:extLst>
            <c:ext xmlns:c16="http://schemas.microsoft.com/office/drawing/2014/chart" uri="{C3380CC4-5D6E-409C-BE32-E72D297353CC}">
              <c16:uniqueId val="{00000000-F7B2-4C15-8745-4E80DCE22207}"/>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OCID!$Q$22:$Q$28</c:f>
              <c:strCache>
                <c:ptCount val="7"/>
                <c:pt idx="0">
                  <c:v>1</c:v>
                </c:pt>
                <c:pt idx="1">
                  <c:v>2</c:v>
                </c:pt>
                <c:pt idx="2">
                  <c:v>3</c:v>
                </c:pt>
                <c:pt idx="3">
                  <c:v>5</c:v>
                </c:pt>
                <c:pt idx="4">
                  <c:v>6</c:v>
                </c:pt>
                <c:pt idx="5">
                  <c:v>12</c:v>
                </c:pt>
                <c:pt idx="6">
                  <c:v>13</c:v>
                </c:pt>
              </c:strCache>
            </c:strRef>
          </c:cat>
          <c:val>
            <c:numRef>
              <c:f>OCID!$R$22:$R$28</c:f>
              <c:numCache>
                <c:formatCode>0.00%</c:formatCode>
                <c:ptCount val="7"/>
                <c:pt idx="0">
                  <c:v>0.16600000000000001</c:v>
                </c:pt>
                <c:pt idx="1">
                  <c:v>0.13200000000000001</c:v>
                </c:pt>
                <c:pt idx="2">
                  <c:v>0</c:v>
                </c:pt>
                <c:pt idx="3">
                  <c:v>0.5</c:v>
                </c:pt>
                <c:pt idx="4">
                  <c:v>0</c:v>
                </c:pt>
                <c:pt idx="5">
                  <c:v>0</c:v>
                </c:pt>
                <c:pt idx="6">
                  <c:v>1</c:v>
                </c:pt>
              </c:numCache>
            </c:numRef>
          </c:val>
          <c:extLst>
            <c:ext xmlns:c16="http://schemas.microsoft.com/office/drawing/2014/chart" uri="{C3380CC4-5D6E-409C-BE32-E72D297353CC}">
              <c16:uniqueId val="{00000000-061A-4854-89A0-D85F342ABC42}"/>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
          </c:tx>
          <c:dPt>
            <c:idx val="0"/>
            <c:bubble3D val="0"/>
            <c:spPr>
              <a:solidFill>
                <a:schemeClr val="accent1"/>
              </a:solidFill>
              <a:ln w="25400" cap="rnd">
                <a:solidFill>
                  <a:schemeClr val="lt1"/>
                </a:solidFill>
              </a:ln>
              <a:sp3d contourW="25400">
                <a:contourClr>
                  <a:schemeClr val="lt1"/>
                </a:contourClr>
              </a:sp3d>
            </c:spPr>
            <c:extLst>
              <c:ext xmlns:c16="http://schemas.microsoft.com/office/drawing/2014/chart" uri="{C3380CC4-5D6E-409C-BE32-E72D297353CC}">
                <c16:uniqueId val="{00000001-FCA6-4175-8AF2-CAA6F0591EA4}"/>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OAP!$R$93:$S$93</c:f>
              <c:strCache>
                <c:ptCount val="2"/>
                <c:pt idx="0">
                  <c:v>Avance</c:v>
                </c:pt>
                <c:pt idx="1">
                  <c:v>Restante</c:v>
                </c:pt>
              </c:strCache>
            </c:strRef>
          </c:cat>
          <c:val>
            <c:numRef>
              <c:f>OAP!$R$92:$S$92</c:f>
              <c:numCache>
                <c:formatCode>0.00%</c:formatCode>
                <c:ptCount val="2"/>
                <c:pt idx="0">
                  <c:v>0.49703000000000008</c:v>
                </c:pt>
                <c:pt idx="1">
                  <c:v>0.50296999999999992</c:v>
                </c:pt>
              </c:numCache>
            </c:numRef>
          </c:val>
          <c:extLst>
            <c:ext xmlns:c16="http://schemas.microsoft.com/office/drawing/2014/chart" uri="{C3380CC4-5D6E-409C-BE32-E72D297353CC}">
              <c16:uniqueId val="{00000002-FCA6-4175-8AF2-CAA6F0591EA4}"/>
            </c:ext>
          </c:extLst>
        </c:ser>
        <c:dLbls>
          <c:showLegendKey val="0"/>
          <c:showVal val="0"/>
          <c:showCatName val="0"/>
          <c:showSerName val="0"/>
          <c:showPercent val="0"/>
          <c:showBubbleSize val="0"/>
          <c:showLeaderLines val="0"/>
        </c:dLbls>
        <c:firstSliceAng val="0"/>
      </c:pieChart>
    </c:plotArea>
    <c:legend>
      <c:legendPos val="b"/>
      <c:overlay val="0"/>
    </c:legend>
    <c:plotVisOnly val="0"/>
    <c:dispBlanksAs val="zero"/>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
          </c:tx>
          <c:invertIfNegative val="0"/>
          <c:dLbls>
            <c:spPr>
              <a:noFill/>
              <a:ln>
                <a:noFill/>
              </a:ln>
              <a:effectLst/>
            </c:spPr>
            <c:txPr>
              <a:bodyPr rot="-5400000" vert="horz" wrap="square" lIns="38100" tIns="19050" rIns="38100" bIns="19050" anchor="ctr">
                <a:spAutoFit/>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OAP!$Q$22:$Q$57</c:f>
              <c:strCach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strCache>
            </c:strRef>
          </c:cat>
          <c:val>
            <c:numRef>
              <c:f>OAP!$R$22:$R$57</c:f>
              <c:numCache>
                <c:formatCode>0.00%</c:formatCode>
                <c:ptCount val="36"/>
                <c:pt idx="0">
                  <c:v>0.42699999999999999</c:v>
                </c:pt>
                <c:pt idx="1">
                  <c:v>0</c:v>
                </c:pt>
                <c:pt idx="2">
                  <c:v>0.33300000000000002</c:v>
                </c:pt>
                <c:pt idx="3">
                  <c:v>2.8000000000000001E-2</c:v>
                </c:pt>
                <c:pt idx="4">
                  <c:v>1.7999999999999999E-2</c:v>
                </c:pt>
                <c:pt idx="5">
                  <c:v>1</c:v>
                </c:pt>
                <c:pt idx="6">
                  <c:v>0.33300000000000002</c:v>
                </c:pt>
                <c:pt idx="7">
                  <c:v>0.16600000000000001</c:v>
                </c:pt>
                <c:pt idx="8">
                  <c:v>1</c:v>
                </c:pt>
                <c:pt idx="9">
                  <c:v>2.7E-2</c:v>
                </c:pt>
                <c:pt idx="10">
                  <c:v>0.66600000000000004</c:v>
                </c:pt>
                <c:pt idx="11">
                  <c:v>0.5</c:v>
                </c:pt>
                <c:pt idx="12">
                  <c:v>1</c:v>
                </c:pt>
                <c:pt idx="13">
                  <c:v>0</c:v>
                </c:pt>
                <c:pt idx="14">
                  <c:v>0.5</c:v>
                </c:pt>
                <c:pt idx="15">
                  <c:v>0.47699999999999998</c:v>
                </c:pt>
                <c:pt idx="16">
                  <c:v>0.878</c:v>
                </c:pt>
                <c:pt idx="17">
                  <c:v>0</c:v>
                </c:pt>
                <c:pt idx="18">
                  <c:v>0.16600000000000001</c:v>
                </c:pt>
                <c:pt idx="19">
                  <c:v>0.5</c:v>
                </c:pt>
                <c:pt idx="20">
                  <c:v>0.5</c:v>
                </c:pt>
                <c:pt idx="21">
                  <c:v>0</c:v>
                </c:pt>
                <c:pt idx="22">
                  <c:v>0.47299999999999998</c:v>
                </c:pt>
                <c:pt idx="23">
                  <c:v>0</c:v>
                </c:pt>
                <c:pt idx="24">
                  <c:v>0</c:v>
                </c:pt>
                <c:pt idx="25">
                  <c:v>1</c:v>
                </c:pt>
                <c:pt idx="26">
                  <c:v>0.5</c:v>
                </c:pt>
                <c:pt idx="27">
                  <c:v>1</c:v>
                </c:pt>
                <c:pt idx="28">
                  <c:v>0</c:v>
                </c:pt>
                <c:pt idx="29">
                  <c:v>0.6</c:v>
                </c:pt>
                <c:pt idx="30">
                  <c:v>1</c:v>
                </c:pt>
                <c:pt idx="31">
                  <c:v>0</c:v>
                </c:pt>
                <c:pt idx="32">
                  <c:v>0.44400000000000001</c:v>
                </c:pt>
                <c:pt idx="33">
                  <c:v>0</c:v>
                </c:pt>
                <c:pt idx="34">
                  <c:v>0.96799999999999997</c:v>
                </c:pt>
                <c:pt idx="35">
                  <c:v>1</c:v>
                </c:pt>
              </c:numCache>
            </c:numRef>
          </c:val>
          <c:extLst>
            <c:ext xmlns:c16="http://schemas.microsoft.com/office/drawing/2014/chart" uri="{C3380CC4-5D6E-409C-BE32-E72D297353CC}">
              <c16:uniqueId val="{00000000-78A6-4DB0-BD52-74E3767E0D9C}"/>
            </c:ext>
          </c:extLst>
        </c:ser>
        <c:dLbls>
          <c:showLegendKey val="0"/>
          <c:showVal val="1"/>
          <c:showCatName val="0"/>
          <c:showSerName val="0"/>
          <c:showPercent val="0"/>
          <c:showBubbleSize val="0"/>
        </c:dLbls>
        <c:gapWidth val="150"/>
        <c:axId val="100000000"/>
        <c:axId val="100000001"/>
      </c:barChart>
      <c:catAx>
        <c:axId val="100000000"/>
        <c:scaling>
          <c:orientation val="minMax"/>
        </c:scaling>
        <c:delete val="0"/>
        <c:axPos val="b"/>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000000"/>
                </a:solidFill>
                <a:latin typeface="Calibri"/>
                <a:ea typeface="+mn-ea"/>
                <a:cs typeface="+mn-cs"/>
              </a:defRPr>
            </a:pPr>
            <a:endParaRPr lang="es-CO"/>
          </a:p>
        </c:txPr>
        <c:crossAx val="100000000"/>
        <c:crosses val="autoZero"/>
        <c:crossBetween val="between"/>
      </c:valAx>
    </c:plotArea>
    <c:legend>
      <c:legendPos val="b"/>
      <c:overlay val="0"/>
    </c:legend>
    <c:plotVisOnly val="0"/>
    <c:dispBlanksAs val="span"/>
    <c:showDLblsOverMax val="0"/>
  </c:chart>
  <c:spPr>
    <a:solidFill>
      <a:schemeClr val="bg1"/>
    </a:solidFill>
    <a:ln w="9525" cap="flat" cmpd="sng" algn="ctr">
      <a:solidFill>
        <a:schemeClr val="tx1">
          <a:lumMod val="15000"/>
          <a:lumOff val="85000"/>
        </a:schemeClr>
      </a:solidFill>
    </a:ln>
  </c:spPr>
  <c:printSettings>
    <c:headerFooter/>
    <c:pageMargins b="0.75" l="0.7" r="0.7" t="0.7"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hyperlink" Target="#OATI!A1"/><Relationship Id="rId18" Type="http://schemas.openxmlformats.org/officeDocument/2006/relationships/hyperlink" Target="#FCE!A1"/><Relationship Id="rId26" Type="http://schemas.openxmlformats.org/officeDocument/2006/relationships/hyperlink" Target="#VA!A1"/><Relationship Id="rId3" Type="http://schemas.openxmlformats.org/officeDocument/2006/relationships/image" Target="../media/image3.png"/><Relationship Id="rId21" Type="http://schemas.openxmlformats.org/officeDocument/2006/relationships/hyperlink" Target="#FA!A1"/><Relationship Id="rId34" Type="http://schemas.openxmlformats.org/officeDocument/2006/relationships/hyperlink" Target="#UNESCO!A1"/><Relationship Id="rId7" Type="http://schemas.openxmlformats.org/officeDocument/2006/relationships/hyperlink" Target="#OAJ!A1"/><Relationship Id="rId12" Type="http://schemas.openxmlformats.org/officeDocument/2006/relationships/hyperlink" Target="#UB!A1"/><Relationship Id="rId17" Type="http://schemas.openxmlformats.org/officeDocument/2006/relationships/hyperlink" Target="#FI!A1"/><Relationship Id="rId25" Type="http://schemas.openxmlformats.org/officeDocument/2006/relationships/hyperlink" Target="#OINF!A1"/><Relationship Id="rId33" Type="http://schemas.openxmlformats.org/officeDocument/2006/relationships/hyperlink" Target="#ORCA!A1"/><Relationship Id="rId2" Type="http://schemas.openxmlformats.org/officeDocument/2006/relationships/image" Target="../media/image2.png"/><Relationship Id="rId16" Type="http://schemas.openxmlformats.org/officeDocument/2006/relationships/hyperlink" Target="#UAAM!A1"/><Relationship Id="rId20" Type="http://schemas.openxmlformats.org/officeDocument/2006/relationships/hyperlink" Target="#FT!A1"/><Relationship Id="rId29" Type="http://schemas.openxmlformats.org/officeDocument/2006/relationships/hyperlink" Target="#OC!A1"/><Relationship Id="rId1" Type="http://schemas.openxmlformats.org/officeDocument/2006/relationships/image" Target="../media/image1.png"/><Relationship Id="rId6" Type="http://schemas.openxmlformats.org/officeDocument/2006/relationships/hyperlink" Target="#UQR!A1"/><Relationship Id="rId11" Type="http://schemas.openxmlformats.org/officeDocument/2006/relationships/hyperlink" Target="#OI!A1"/><Relationship Id="rId24" Type="http://schemas.openxmlformats.org/officeDocument/2006/relationships/hyperlink" Target="#OTH!A1"/><Relationship Id="rId32" Type="http://schemas.openxmlformats.org/officeDocument/2006/relationships/hyperlink" Target="#OBU!A1"/><Relationship Id="rId5" Type="http://schemas.openxmlformats.org/officeDocument/2006/relationships/hyperlink" Target="#SG!A1"/><Relationship Id="rId15" Type="http://schemas.openxmlformats.org/officeDocument/2006/relationships/hyperlink" Target="#OCI!A1"/><Relationship Id="rId23" Type="http://schemas.openxmlformats.org/officeDocument/2006/relationships/hyperlink" Target="#VAF!A1"/><Relationship Id="rId28" Type="http://schemas.openxmlformats.org/officeDocument/2006/relationships/hyperlink" Target="#OF!A1"/><Relationship Id="rId36" Type="http://schemas.openxmlformats.org/officeDocument/2006/relationships/hyperlink" Target="#Resumen!A1"/><Relationship Id="rId10" Type="http://schemas.openxmlformats.org/officeDocument/2006/relationships/hyperlink" Target="#IPAZUD!A1"/><Relationship Id="rId19" Type="http://schemas.openxmlformats.org/officeDocument/2006/relationships/hyperlink" Target="#FAMA!A1"/><Relationship Id="rId31" Type="http://schemas.openxmlformats.org/officeDocument/2006/relationships/hyperlink" Target="#URI!A1"/><Relationship Id="rId4" Type="http://schemas.openxmlformats.org/officeDocument/2006/relationships/hyperlink" Target="#OAP!A1"/><Relationship Id="rId9" Type="http://schemas.openxmlformats.org/officeDocument/2006/relationships/hyperlink" Target="#ILUD!A1"/><Relationship Id="rId14" Type="http://schemas.openxmlformats.org/officeDocument/2006/relationships/hyperlink" Target="#OCID!A1"/><Relationship Id="rId22" Type="http://schemas.openxmlformats.org/officeDocument/2006/relationships/hyperlink" Target="#FCMN!A1"/><Relationship Id="rId27" Type="http://schemas.openxmlformats.org/officeDocument/2006/relationships/hyperlink" Target="#UP!A1"/><Relationship Id="rId30" Type="http://schemas.openxmlformats.org/officeDocument/2006/relationships/hyperlink" Target="#FCS!A1"/><Relationship Id="rId35" Type="http://schemas.openxmlformats.org/officeDocument/2006/relationships/hyperlink" Target="#' R'!A1"/><Relationship Id="rId8" Type="http://schemas.openxmlformats.org/officeDocument/2006/relationships/hyperlink" Target="#OE!A1"/></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UQR!A1"/><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hyperlink" Target="#URI!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UAAM!A1"/><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hyperlink" Target="#OAJ!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VA!A1"/><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hyperlink" Target="#UQR!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FI!A1"/><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hyperlink" Target="#UAAM!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FCE!A1"/><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hyperlink" Target="#VA!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FAMA!A1"/><Relationship Id="rId2" Type="http://schemas.openxmlformats.org/officeDocument/2006/relationships/chart" Target="../charts/chart27.xml"/><Relationship Id="rId1" Type="http://schemas.openxmlformats.org/officeDocument/2006/relationships/chart" Target="../charts/chart26.xml"/><Relationship Id="rId6" Type="http://schemas.openxmlformats.org/officeDocument/2006/relationships/hyperlink" Target="#FI!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FT!A1"/><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hyperlink" Target="#FCE!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FA!A1"/><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FAMA!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FCMN!A1"/><Relationship Id="rId2" Type="http://schemas.openxmlformats.org/officeDocument/2006/relationships/chart" Target="../charts/chart33.xml"/><Relationship Id="rId1" Type="http://schemas.openxmlformats.org/officeDocument/2006/relationships/chart" Target="../charts/chart32.xml"/><Relationship Id="rId6" Type="http://schemas.openxmlformats.org/officeDocument/2006/relationships/hyperlink" Target="#FT!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FCS!A1"/><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hyperlink" Target="#FA!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1.png"/><Relationship Id="rId1" Type="http://schemas.openxmlformats.org/officeDocument/2006/relationships/image" Target="../media/image2.png"/><Relationship Id="rId6" Type="http://schemas.openxmlformats.org/officeDocument/2006/relationships/image" Target="../media/image3.png"/><Relationship Id="rId5" Type="http://schemas.openxmlformats.org/officeDocument/2006/relationships/hyperlink" Target="#'PLAN DE ACCI&#211;N 2024'!A1"/><Relationship Id="rId4"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OI!A1"/><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hyperlink" Target="#FCMN!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OE!A1"/><Relationship Id="rId2" Type="http://schemas.openxmlformats.org/officeDocument/2006/relationships/chart" Target="../charts/chart39.xml"/><Relationship Id="rId1" Type="http://schemas.openxmlformats.org/officeDocument/2006/relationships/chart" Target="../charts/chart38.xml"/><Relationship Id="rId6" Type="http://schemas.openxmlformats.org/officeDocument/2006/relationships/hyperlink" Target="#FCS!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IPAZUD!A1"/><Relationship Id="rId2" Type="http://schemas.openxmlformats.org/officeDocument/2006/relationships/chart" Target="../charts/chart41.xml"/><Relationship Id="rId1" Type="http://schemas.openxmlformats.org/officeDocument/2006/relationships/chart" Target="../charts/chart40.xml"/><Relationship Id="rId6" Type="http://schemas.openxmlformats.org/officeDocument/2006/relationships/hyperlink" Target="#OI!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ILUD!A1"/><Relationship Id="rId2" Type="http://schemas.openxmlformats.org/officeDocument/2006/relationships/chart" Target="../charts/chart43.xml"/><Relationship Id="rId1" Type="http://schemas.openxmlformats.org/officeDocument/2006/relationships/chart" Target="../charts/chart42.xml"/><Relationship Id="rId6" Type="http://schemas.openxmlformats.org/officeDocument/2006/relationships/hyperlink" Target="#OE!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OBU!A1"/><Relationship Id="rId2" Type="http://schemas.openxmlformats.org/officeDocument/2006/relationships/chart" Target="../charts/chart45.xml"/><Relationship Id="rId1" Type="http://schemas.openxmlformats.org/officeDocument/2006/relationships/chart" Target="../charts/chart44.xml"/><Relationship Id="rId6" Type="http://schemas.openxmlformats.org/officeDocument/2006/relationships/hyperlink" Target="#IPAZUD!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ORCA!A1"/><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hyperlink" Target="#ILUD!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UB!A1"/><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hyperlink" Target="#OBU!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UP!A1"/><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hyperlink" Target="#ORCA!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UNESCO!A1"/><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UB!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VAF!A1"/><Relationship Id="rId2" Type="http://schemas.openxmlformats.org/officeDocument/2006/relationships/chart" Target="../charts/chart55.xml"/><Relationship Id="rId1" Type="http://schemas.openxmlformats.org/officeDocument/2006/relationships/chart" Target="../charts/chart54.xml"/><Relationship Id="rId6" Type="http://schemas.openxmlformats.org/officeDocument/2006/relationships/hyperlink" Target="#UP!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hyperlink" Target="#OCI!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30.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OTH!A1"/><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hyperlink" Target="#UNESCO!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3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OF!A1"/><Relationship Id="rId2" Type="http://schemas.openxmlformats.org/officeDocument/2006/relationships/chart" Target="../charts/chart59.xml"/><Relationship Id="rId1" Type="http://schemas.openxmlformats.org/officeDocument/2006/relationships/chart" Target="../charts/chart58.xml"/><Relationship Id="rId6" Type="http://schemas.openxmlformats.org/officeDocument/2006/relationships/hyperlink" Target="#VAF!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OINF!A1"/><Relationship Id="rId2" Type="http://schemas.openxmlformats.org/officeDocument/2006/relationships/chart" Target="../charts/chart61.xml"/><Relationship Id="rId1" Type="http://schemas.openxmlformats.org/officeDocument/2006/relationships/chart" Target="../charts/chart60.xml"/><Relationship Id="rId6" Type="http://schemas.openxmlformats.org/officeDocument/2006/relationships/hyperlink" Target="#OTH!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33.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OC!A1"/><Relationship Id="rId2" Type="http://schemas.openxmlformats.org/officeDocument/2006/relationships/chart" Target="../charts/chart63.xml"/><Relationship Id="rId1" Type="http://schemas.openxmlformats.org/officeDocument/2006/relationships/chart" Target="../charts/chart62.xml"/><Relationship Id="rId6" Type="http://schemas.openxmlformats.org/officeDocument/2006/relationships/hyperlink" Target="#OF!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3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65.xml"/><Relationship Id="rId1" Type="http://schemas.openxmlformats.org/officeDocument/2006/relationships/chart" Target="../charts/chart64.xml"/><Relationship Id="rId6" Type="http://schemas.openxmlformats.org/officeDocument/2006/relationships/hyperlink" Target="#OINF!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 R'!A1"/><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OCID!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OCI!A1"/><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hyperlink" Target="#OAP!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OCID!A1"/><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hyperlink" Target="#OATI!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hyperlink" Target="#OAP!A1"/><Relationship Id="rId2" Type="http://schemas.openxmlformats.org/officeDocument/2006/relationships/hyperlink" Target="#'PLAN DE ACCI&#211;N 2024'!A1"/><Relationship Id="rId1" Type="http://schemas.openxmlformats.org/officeDocument/2006/relationships/image" Target="../media/image2.png"/><Relationship Id="rId6" Type="http://schemas.openxmlformats.org/officeDocument/2006/relationships/hyperlink" Target="#SG!A1"/><Relationship Id="rId5" Type="http://schemas.openxmlformats.org/officeDocument/2006/relationships/chart" Target="../charts/chart11.xml"/><Relationship Id="rId4"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URI!A1"/><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hyperlink" Target="#OATI!A1"/><Relationship Id="rId5" Type="http://schemas.openxmlformats.org/officeDocument/2006/relationships/image" Target="../media/image3.png"/><Relationship Id="rId4" Type="http://schemas.openxmlformats.org/officeDocument/2006/relationships/hyperlink" Target="#'PLAN DE ACCI&#211;N 2024'!A1"/></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OAJ!A1"/><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hyperlink" Target="#SG!A1"/><Relationship Id="rId5" Type="http://schemas.openxmlformats.org/officeDocument/2006/relationships/image" Target="../media/image3.png"/><Relationship Id="rId4" Type="http://schemas.openxmlformats.org/officeDocument/2006/relationships/hyperlink" Target="#'PLAN DE ACCI&#211;N 2024'!A1"/></Relationships>
</file>

<file path=xl/drawings/drawing1.xml><?xml version="1.0" encoding="utf-8"?>
<xdr:wsDr xmlns:xdr="http://schemas.openxmlformats.org/drawingml/2006/spreadsheetDrawing" xmlns:a="http://schemas.openxmlformats.org/drawingml/2006/main">
  <xdr:twoCellAnchor>
    <xdr:from>
      <xdr:col>2</xdr:col>
      <xdr:colOff>1111250</xdr:colOff>
      <xdr:row>2</xdr:row>
      <xdr:rowOff>139700</xdr:rowOff>
    </xdr:from>
    <xdr:to>
      <xdr:col>2</xdr:col>
      <xdr:colOff>9117956</xdr:colOff>
      <xdr:row>26</xdr:row>
      <xdr:rowOff>78432</xdr:rowOff>
    </xdr:to>
    <xdr:sp macro="" textlink="">
      <xdr:nvSpPr>
        <xdr:cNvPr id="3" name="Freeform 3">
          <a:extLst>
            <a:ext uri="{FF2B5EF4-FFF2-40B4-BE49-F238E27FC236}">
              <a16:creationId xmlns:a16="http://schemas.microsoft.com/office/drawing/2014/main" id="{6EE67C16-9A7D-480E-8C9B-2A2C0A87ACC1}"/>
            </a:ext>
          </a:extLst>
        </xdr:cNvPr>
        <xdr:cNvSpPr/>
      </xdr:nvSpPr>
      <xdr:spPr>
        <a:xfrm>
          <a:off x="4114800" y="806450"/>
          <a:ext cx="8006706" cy="4498032"/>
        </a:xfrm>
        <a:custGeom>
          <a:avLst/>
          <a:gdLst/>
          <a:ahLst/>
          <a:cxnLst/>
          <a:rect l="l" t="t" r="r" b="b"/>
          <a:pathLst>
            <a:path w="12010059" h="7937673">
              <a:moveTo>
                <a:pt x="0" y="0"/>
              </a:moveTo>
              <a:lnTo>
                <a:pt x="12010059" y="0"/>
              </a:lnTo>
              <a:lnTo>
                <a:pt x="12010059" y="7937673"/>
              </a:lnTo>
              <a:lnTo>
                <a:pt x="0" y="7937673"/>
              </a:lnTo>
              <a:lnTo>
                <a:pt x="0" y="0"/>
              </a:lnTo>
              <a:close/>
            </a:path>
          </a:pathLst>
        </a:custGeom>
        <a:blipFill>
          <a:blip xmlns:r="http://schemas.openxmlformats.org/officeDocument/2006/relationships" r:embed="rId1"/>
          <a:srcRect/>
          <a:stretch>
            <a:fillRect l="-52272" t="-52194"/>
          </a:stretch>
        </a:blipFill>
      </xdr:spPr>
      <xdr:txBody>
        <a:bodyPr wrap="square"/>
        <a:lstStyle>
          <a:defPPr>
            <a:defRPr lang="es-CO"/>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endParaRPr lang="es-ES_tradnl"/>
        </a:p>
      </xdr:txBody>
    </xdr:sp>
    <xdr:clientData/>
  </xdr:twoCellAnchor>
  <xdr:twoCellAnchor>
    <xdr:from>
      <xdr:col>0</xdr:col>
      <xdr:colOff>0</xdr:colOff>
      <xdr:row>0</xdr:row>
      <xdr:rowOff>0</xdr:rowOff>
    </xdr:from>
    <xdr:to>
      <xdr:col>2</xdr:col>
      <xdr:colOff>1112131</xdr:colOff>
      <xdr:row>27</xdr:row>
      <xdr:rowOff>139700</xdr:rowOff>
    </xdr:to>
    <xdr:sp macro="" textlink="">
      <xdr:nvSpPr>
        <xdr:cNvPr id="31748" name="Freeform 2">
          <a:extLst>
            <a:ext uri="{FF2B5EF4-FFF2-40B4-BE49-F238E27FC236}">
              <a16:creationId xmlns:a16="http://schemas.microsoft.com/office/drawing/2014/main" id="{00000000-0008-0000-0400-0000047C0000}"/>
            </a:ext>
          </a:extLst>
        </xdr:cNvPr>
        <xdr:cNvSpPr/>
      </xdr:nvSpPr>
      <xdr:spPr>
        <a:xfrm>
          <a:off x="0" y="0"/>
          <a:ext cx="4115681" cy="5556250"/>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2"/>
          <a:srcRect/>
          <a:stretch>
            <a:fillRect r="-276282" b="-85684"/>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clientData/>
  </xdr:twoCellAnchor>
  <xdr:twoCellAnchor>
    <xdr:from>
      <xdr:col>2</xdr:col>
      <xdr:colOff>3536950</xdr:colOff>
      <xdr:row>1</xdr:row>
      <xdr:rowOff>52918</xdr:rowOff>
    </xdr:from>
    <xdr:to>
      <xdr:col>2</xdr:col>
      <xdr:colOff>6146800</xdr:colOff>
      <xdr:row>2</xdr:row>
      <xdr:rowOff>165100</xdr:rowOff>
    </xdr:to>
    <xdr:sp macro="" textlink="">
      <xdr:nvSpPr>
        <xdr:cNvPr id="59" name="Text Box 61">
          <a:extLst>
            <a:ext uri="{FF2B5EF4-FFF2-40B4-BE49-F238E27FC236}">
              <a16:creationId xmlns:a16="http://schemas.microsoft.com/office/drawing/2014/main" id="{00000000-0008-0000-0400-00003B000000}"/>
            </a:ext>
          </a:extLst>
        </xdr:cNvPr>
        <xdr:cNvSpPr txBox="1">
          <a:spLocks/>
        </xdr:cNvSpPr>
      </xdr:nvSpPr>
      <xdr:spPr>
        <a:xfrm>
          <a:off x="6540500" y="529168"/>
          <a:ext cx="2609850" cy="302682"/>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s-CO" sz="1100" b="1">
              <a:ln>
                <a:noFill/>
              </a:ln>
              <a:solidFill>
                <a:srgbClr val="C00000"/>
              </a:solidFill>
              <a:effectLst/>
              <a:latin typeface="Roboto Slab" pitchFamily="2" charset="0"/>
              <a:ea typeface="MS Mincho" panose="02020609040205080304" pitchFamily="49" charset="-128"/>
              <a:cs typeface="Arial" panose="020B0604020202020204" pitchFamily="34" charset="0"/>
            </a:rPr>
            <a:t>Informe de seguimiento- Trimestre I</a:t>
          </a:r>
          <a:endParaRPr lang="es-CO" sz="500" b="1">
            <a:solidFill>
              <a:srgbClr val="C00000"/>
            </a:solidFill>
            <a:effectLst/>
            <a:latin typeface="Calibri" panose="020F0502020204030204" pitchFamily="34" charset="0"/>
            <a:ea typeface="MS Mincho" panose="02020609040205080304" pitchFamily="49" charset="-128"/>
            <a:cs typeface="Arial" panose="020B0604020202020204" pitchFamily="34" charset="0"/>
          </a:endParaRPr>
        </a:p>
        <a:p>
          <a:pPr algn="ctr">
            <a:lnSpc>
              <a:spcPct val="150000"/>
            </a:lnSpc>
            <a:spcAft>
              <a:spcPts val="800"/>
            </a:spcAft>
          </a:pPr>
          <a:r>
            <a:rPr lang="es-CO" sz="1600" b="1">
              <a:solidFill>
                <a:srgbClr val="C00000"/>
              </a:solidFill>
              <a:effectLst/>
              <a:latin typeface="Verdana" panose="020B0604030504040204" pitchFamily="34" charset="0"/>
              <a:ea typeface="MS Mincho" panose="02020609040205080304" pitchFamily="49" charset="-128"/>
              <a:cs typeface="Arial" panose="020B0604020202020204" pitchFamily="34" charset="0"/>
            </a:rPr>
            <a:t> </a:t>
          </a:r>
          <a:endParaRPr lang="es-CO" sz="800" b="1">
            <a:solidFill>
              <a:srgbClr val="C00000"/>
            </a:solidFill>
            <a:effectLst/>
            <a:latin typeface="Calibri" panose="020F0502020204030204" pitchFamily="34" charset="0"/>
            <a:ea typeface="MS Mincho" panose="02020609040205080304" pitchFamily="49" charset="-128"/>
            <a:cs typeface="Arial" panose="020B0604020202020204" pitchFamily="34" charset="0"/>
          </a:endParaRPr>
        </a:p>
        <a:p>
          <a:pPr algn="l">
            <a:lnSpc>
              <a:spcPct val="150000"/>
            </a:lnSpc>
            <a:spcAft>
              <a:spcPts val="800"/>
            </a:spcAft>
          </a:pPr>
          <a:r>
            <a:rPr lang="es-CO" sz="1600" b="1">
              <a:solidFill>
                <a:srgbClr val="C00000"/>
              </a:solidFill>
              <a:effectLst/>
              <a:latin typeface="Calibri" panose="020F0502020204030204" pitchFamily="34" charset="0"/>
              <a:ea typeface="MS Mincho" panose="02020609040205080304" pitchFamily="49" charset="-128"/>
              <a:cs typeface="Calibri" panose="020F0502020204030204" pitchFamily="34" charset="0"/>
            </a:rPr>
            <a:t> </a:t>
          </a:r>
          <a:endParaRPr lang="es-CO" sz="800" b="1">
            <a:solidFill>
              <a:srgbClr val="C00000"/>
            </a:solidFill>
            <a:effectLst/>
            <a:latin typeface="Calibri" panose="020F0502020204030204" pitchFamily="34" charset="0"/>
            <a:ea typeface="MS Mincho" panose="02020609040205080304" pitchFamily="49" charset="-128"/>
            <a:cs typeface="Arial" panose="020B0604020202020204" pitchFamily="34" charset="0"/>
          </a:endParaRPr>
        </a:p>
      </xdr:txBody>
    </xdr:sp>
    <xdr:clientData/>
  </xdr:twoCellAnchor>
  <xdr:twoCellAnchor>
    <xdr:from>
      <xdr:col>2</xdr:col>
      <xdr:colOff>2025650</xdr:colOff>
      <xdr:row>0</xdr:row>
      <xdr:rowOff>177800</xdr:rowOff>
    </xdr:from>
    <xdr:to>
      <xdr:col>2</xdr:col>
      <xdr:colOff>5156200</xdr:colOff>
      <xdr:row>1</xdr:row>
      <xdr:rowOff>127000</xdr:rowOff>
    </xdr:to>
    <xdr:sp macro="" textlink="">
      <xdr:nvSpPr>
        <xdr:cNvPr id="56" name="Text Box 43">
          <a:extLst>
            <a:ext uri="{FF2B5EF4-FFF2-40B4-BE49-F238E27FC236}">
              <a16:creationId xmlns:a16="http://schemas.microsoft.com/office/drawing/2014/main" id="{00000000-0008-0000-0400-000038000000}"/>
            </a:ext>
          </a:extLst>
        </xdr:cNvPr>
        <xdr:cNvSpPr txBox="1">
          <a:spLocks/>
        </xdr:cNvSpPr>
      </xdr:nvSpPr>
      <xdr:spPr>
        <a:xfrm>
          <a:off x="5029200" y="177800"/>
          <a:ext cx="3130550" cy="4254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800"/>
            </a:spcAft>
            <a:buClrTx/>
            <a:buSzTx/>
            <a:buFontTx/>
            <a:buNone/>
            <a:tabLst/>
            <a:defRPr/>
          </a:pPr>
          <a:r>
            <a:rPr lang="es-ES" sz="2400" b="1">
              <a:solidFill>
                <a:srgbClr val="000000"/>
              </a:solidFill>
              <a:effectLst/>
              <a:latin typeface="Roboto Slab" pitchFamily="2" charset="0"/>
              <a:ea typeface="MS Mincho" panose="02020609040205080304" pitchFamily="49" charset="-128"/>
              <a:cs typeface="Arial" panose="020B0604020202020204" pitchFamily="34" charset="0"/>
            </a:rPr>
            <a:t>Plan de Acción 2024</a:t>
          </a:r>
          <a:endParaRPr lang="es-CO" sz="700">
            <a:effectLst/>
            <a:latin typeface="Calibri" panose="020F0502020204030204" pitchFamily="34" charset="0"/>
            <a:ea typeface="MS Mincho" panose="02020609040205080304" pitchFamily="49" charset="-128"/>
            <a:cs typeface="Arial" panose="020B0604020202020204" pitchFamily="34" charset="0"/>
          </a:endParaRPr>
        </a:p>
      </xdr:txBody>
    </xdr:sp>
    <xdr:clientData/>
  </xdr:twoCellAnchor>
  <xdr:twoCellAnchor editAs="oneCell">
    <xdr:from>
      <xdr:col>2</xdr:col>
      <xdr:colOff>7846570</xdr:colOff>
      <xdr:row>0</xdr:row>
      <xdr:rowOff>0</xdr:rowOff>
    </xdr:from>
    <xdr:to>
      <xdr:col>3</xdr:col>
      <xdr:colOff>6349</xdr:colOff>
      <xdr:row>3</xdr:row>
      <xdr:rowOff>165100</xdr:rowOff>
    </xdr:to>
    <xdr:pic>
      <xdr:nvPicPr>
        <xdr:cNvPr id="55" name="Picture 26" descr="Inicio | Universidad Distrital Francisco José de Caldas">
          <a:extLst>
            <a:ext uri="{FF2B5EF4-FFF2-40B4-BE49-F238E27FC236}">
              <a16:creationId xmlns:a16="http://schemas.microsoft.com/office/drawing/2014/main" id="{00000000-0008-0000-0400-00003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50120" y="0"/>
          <a:ext cx="1125979" cy="1016000"/>
        </a:xfrm>
        <a:prstGeom prst="rect">
          <a:avLst/>
        </a:prstGeom>
        <a:noFill/>
        <a:ln>
          <a:noFill/>
        </a:ln>
      </xdr:spPr>
    </xdr:pic>
    <xdr:clientData/>
  </xdr:twoCellAnchor>
  <xdr:twoCellAnchor>
    <xdr:from>
      <xdr:col>1</xdr:col>
      <xdr:colOff>1606550</xdr:colOff>
      <xdr:row>3</xdr:row>
      <xdr:rowOff>57150</xdr:rowOff>
    </xdr:from>
    <xdr:to>
      <xdr:col>2</xdr:col>
      <xdr:colOff>7453820</xdr:colOff>
      <xdr:row>23</xdr:row>
      <xdr:rowOff>73835</xdr:rowOff>
    </xdr:to>
    <xdr:grpSp>
      <xdr:nvGrpSpPr>
        <xdr:cNvPr id="8" name="Grupo 7">
          <a:extLst>
            <a:ext uri="{FF2B5EF4-FFF2-40B4-BE49-F238E27FC236}">
              <a16:creationId xmlns:a16="http://schemas.microsoft.com/office/drawing/2014/main" id="{07EB6833-44F5-1541-3EBA-A7C0E6E5D9B7}"/>
            </a:ext>
          </a:extLst>
        </xdr:cNvPr>
        <xdr:cNvGrpSpPr/>
      </xdr:nvGrpSpPr>
      <xdr:grpSpPr>
        <a:xfrm>
          <a:off x="1968500" y="914400"/>
          <a:ext cx="8352345" cy="3826685"/>
          <a:chOff x="2247900" y="755650"/>
          <a:chExt cx="8139620" cy="3763185"/>
        </a:xfrm>
      </xdr:grpSpPr>
      <xdr:grpSp>
        <xdr:nvGrpSpPr>
          <xdr:cNvPr id="31921" name="Grupo 31920">
            <a:extLst>
              <a:ext uri="{FF2B5EF4-FFF2-40B4-BE49-F238E27FC236}">
                <a16:creationId xmlns:a16="http://schemas.microsoft.com/office/drawing/2014/main" id="{00000000-0008-0000-0400-0000B17C0000}"/>
              </a:ext>
            </a:extLst>
          </xdr:cNvPr>
          <xdr:cNvGrpSpPr/>
        </xdr:nvGrpSpPr>
        <xdr:grpSpPr>
          <a:xfrm>
            <a:off x="2570732" y="1569474"/>
            <a:ext cx="1357720" cy="175435"/>
            <a:chOff x="4353241" y="4297712"/>
            <a:chExt cx="1357720" cy="175435"/>
          </a:xfrm>
        </xdr:grpSpPr>
        <xdr:sp macro="" textlink="">
          <xdr:nvSpPr>
            <xdr:cNvPr id="32067" name="Rectángulo: esquinas redondeadas 32066">
              <a:extLst>
                <a:ext uri="{FF2B5EF4-FFF2-40B4-BE49-F238E27FC236}">
                  <a16:creationId xmlns:a16="http://schemas.microsoft.com/office/drawing/2014/main" id="{00000000-0008-0000-0400-0000437D0000}"/>
                </a:ext>
              </a:extLst>
            </xdr:cNvPr>
            <xdr:cNvSpPr/>
          </xdr:nvSpPr>
          <xdr:spPr>
            <a:xfrm>
              <a:off x="4468868" y="4297712"/>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68" name="CuadroTexto 90">
              <a:hlinkClick xmlns:r="http://schemas.openxmlformats.org/officeDocument/2006/relationships" r:id="rId4"/>
              <a:extLst>
                <a:ext uri="{FF2B5EF4-FFF2-40B4-BE49-F238E27FC236}">
                  <a16:creationId xmlns:a16="http://schemas.microsoft.com/office/drawing/2014/main" id="{00000000-0008-0000-0400-0000447D0000}"/>
                </a:ext>
              </a:extLst>
            </xdr:cNvPr>
            <xdr:cNvSpPr txBox="1"/>
          </xdr:nvSpPr>
          <xdr:spPr>
            <a:xfrm>
              <a:off x="4353241" y="4303047"/>
              <a:ext cx="1357720" cy="1457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Oficina Asesora Planeación</a:t>
              </a:r>
            </a:p>
          </xdr:txBody>
        </xdr:sp>
      </xdr:grpSp>
      <xdr:grpSp>
        <xdr:nvGrpSpPr>
          <xdr:cNvPr id="31922" name="Grupo 31921">
            <a:hlinkClick xmlns:r="http://schemas.openxmlformats.org/officeDocument/2006/relationships" r:id="rId5"/>
            <a:extLst>
              <a:ext uri="{FF2B5EF4-FFF2-40B4-BE49-F238E27FC236}">
                <a16:creationId xmlns:a16="http://schemas.microsoft.com/office/drawing/2014/main" id="{00000000-0008-0000-0400-0000B27C0000}"/>
              </a:ext>
            </a:extLst>
          </xdr:cNvPr>
          <xdr:cNvGrpSpPr/>
        </xdr:nvGrpSpPr>
        <xdr:grpSpPr>
          <a:xfrm>
            <a:off x="7702034" y="1316188"/>
            <a:ext cx="1130300" cy="185889"/>
            <a:chOff x="9484543" y="4044426"/>
            <a:chExt cx="1130300" cy="185889"/>
          </a:xfrm>
        </xdr:grpSpPr>
        <xdr:sp macro="" textlink="">
          <xdr:nvSpPr>
            <xdr:cNvPr id="32065" name="Rectángulo: esquinas redondeadas 32064">
              <a:extLst>
                <a:ext uri="{FF2B5EF4-FFF2-40B4-BE49-F238E27FC236}">
                  <a16:creationId xmlns:a16="http://schemas.microsoft.com/office/drawing/2014/main" id="{00000000-0008-0000-0400-0000417D0000}"/>
                </a:ext>
              </a:extLst>
            </xdr:cNvPr>
            <xdr:cNvSpPr/>
          </xdr:nvSpPr>
          <xdr:spPr>
            <a:xfrm>
              <a:off x="9484543" y="4054880"/>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66" name="CuadroTexto 21">
              <a:extLst>
                <a:ext uri="{FF2B5EF4-FFF2-40B4-BE49-F238E27FC236}">
                  <a16:creationId xmlns:a16="http://schemas.microsoft.com/office/drawing/2014/main" id="{00000000-0008-0000-0400-0000427D0000}"/>
                </a:ext>
              </a:extLst>
            </xdr:cNvPr>
            <xdr:cNvSpPr txBox="1"/>
          </xdr:nvSpPr>
          <xdr:spPr>
            <a:xfrm>
              <a:off x="9533278" y="4044426"/>
              <a:ext cx="995058" cy="1457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Secretaría General</a:t>
              </a:r>
            </a:p>
          </xdr:txBody>
        </xdr:sp>
      </xdr:grpSp>
      <xdr:grpSp>
        <xdr:nvGrpSpPr>
          <xdr:cNvPr id="31923" name="Grupo 31922">
            <a:hlinkClick xmlns:r="http://schemas.openxmlformats.org/officeDocument/2006/relationships" r:id="rId6"/>
            <a:extLst>
              <a:ext uri="{FF2B5EF4-FFF2-40B4-BE49-F238E27FC236}">
                <a16:creationId xmlns:a16="http://schemas.microsoft.com/office/drawing/2014/main" id="{00000000-0008-0000-0400-0000B37C0000}"/>
              </a:ext>
            </a:extLst>
          </xdr:cNvPr>
          <xdr:cNvGrpSpPr/>
        </xdr:nvGrpSpPr>
        <xdr:grpSpPr>
          <a:xfrm>
            <a:off x="9050618" y="1334235"/>
            <a:ext cx="1250515" cy="218652"/>
            <a:chOff x="10833127" y="4062473"/>
            <a:chExt cx="1250515" cy="218652"/>
          </a:xfrm>
        </xdr:grpSpPr>
        <xdr:sp macro="" textlink="">
          <xdr:nvSpPr>
            <xdr:cNvPr id="32063" name="Rectángulo: esquinas redondeadas 32062">
              <a:extLst>
                <a:ext uri="{FF2B5EF4-FFF2-40B4-BE49-F238E27FC236}">
                  <a16:creationId xmlns:a16="http://schemas.microsoft.com/office/drawing/2014/main" id="{00000000-0008-0000-0400-00003F7D0000}"/>
                </a:ext>
              </a:extLst>
            </xdr:cNvPr>
            <xdr:cNvSpPr/>
          </xdr:nvSpPr>
          <xdr:spPr>
            <a:xfrm>
              <a:off x="10884281" y="4096761"/>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64" name="CuadroTexto 25">
              <a:extLst>
                <a:ext uri="{FF2B5EF4-FFF2-40B4-BE49-F238E27FC236}">
                  <a16:creationId xmlns:a16="http://schemas.microsoft.com/office/drawing/2014/main" id="{00000000-0008-0000-0400-0000407D0000}"/>
                </a:ext>
              </a:extLst>
            </xdr:cNvPr>
            <xdr:cNvSpPr txBox="1"/>
          </xdr:nvSpPr>
          <xdr:spPr>
            <a:xfrm>
              <a:off x="10833127" y="4062473"/>
              <a:ext cx="1250515" cy="21865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Unidad de Quejas, Reclamos y de Atención al Ciudadano</a:t>
              </a:r>
            </a:p>
          </xdr:txBody>
        </xdr:sp>
      </xdr:grpSp>
      <xdr:grpSp>
        <xdr:nvGrpSpPr>
          <xdr:cNvPr id="31924" name="Grupo 31923">
            <a:hlinkClick xmlns:r="http://schemas.openxmlformats.org/officeDocument/2006/relationships" r:id="rId7"/>
            <a:extLst>
              <a:ext uri="{FF2B5EF4-FFF2-40B4-BE49-F238E27FC236}">
                <a16:creationId xmlns:a16="http://schemas.microsoft.com/office/drawing/2014/main" id="{00000000-0008-0000-0400-0000B47C0000}"/>
              </a:ext>
            </a:extLst>
          </xdr:cNvPr>
          <xdr:cNvGrpSpPr/>
        </xdr:nvGrpSpPr>
        <xdr:grpSpPr>
          <a:xfrm>
            <a:off x="9175249" y="897415"/>
            <a:ext cx="1187250" cy="185696"/>
            <a:chOff x="10957758" y="3625653"/>
            <a:chExt cx="1187250" cy="185696"/>
          </a:xfrm>
        </xdr:grpSpPr>
        <xdr:sp macro="" textlink="">
          <xdr:nvSpPr>
            <xdr:cNvPr id="32061" name="Rectángulo: esquinas redondeadas 32060">
              <a:extLst>
                <a:ext uri="{FF2B5EF4-FFF2-40B4-BE49-F238E27FC236}">
                  <a16:creationId xmlns:a16="http://schemas.microsoft.com/office/drawing/2014/main" id="{00000000-0008-0000-0400-00003D7D0000}"/>
                </a:ext>
              </a:extLst>
            </xdr:cNvPr>
            <xdr:cNvSpPr/>
          </xdr:nvSpPr>
          <xdr:spPr>
            <a:xfrm>
              <a:off x="10999288" y="3635914"/>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62" name="CuadroTexto 27">
              <a:extLst>
                <a:ext uri="{FF2B5EF4-FFF2-40B4-BE49-F238E27FC236}">
                  <a16:creationId xmlns:a16="http://schemas.microsoft.com/office/drawing/2014/main" id="{00000000-0008-0000-0400-00003E7D0000}"/>
                </a:ext>
              </a:extLst>
            </xdr:cNvPr>
            <xdr:cNvSpPr txBox="1"/>
          </xdr:nvSpPr>
          <xdr:spPr>
            <a:xfrm>
              <a:off x="10957758" y="3625653"/>
              <a:ext cx="1187250" cy="1457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Oficina Asesora Jurídica</a:t>
              </a:r>
            </a:p>
          </xdr:txBody>
        </xdr:sp>
      </xdr:grpSp>
      <xdr:grpSp>
        <xdr:nvGrpSpPr>
          <xdr:cNvPr id="31925" name="Grupo 31924">
            <a:hlinkClick xmlns:r="http://schemas.openxmlformats.org/officeDocument/2006/relationships" r:id="rId8"/>
            <a:extLst>
              <a:ext uri="{FF2B5EF4-FFF2-40B4-BE49-F238E27FC236}">
                <a16:creationId xmlns:a16="http://schemas.microsoft.com/office/drawing/2014/main" id="{00000000-0008-0000-0400-0000B57C0000}"/>
              </a:ext>
            </a:extLst>
          </xdr:cNvPr>
          <xdr:cNvGrpSpPr/>
        </xdr:nvGrpSpPr>
        <xdr:grpSpPr>
          <a:xfrm>
            <a:off x="4846755" y="3212862"/>
            <a:ext cx="1264053" cy="175435"/>
            <a:chOff x="6635614" y="6417350"/>
            <a:chExt cx="1264053" cy="175435"/>
          </a:xfrm>
        </xdr:grpSpPr>
        <xdr:sp macro="" textlink="">
          <xdr:nvSpPr>
            <xdr:cNvPr id="32059" name="Rectángulo: esquinas redondeadas 32058">
              <a:extLst>
                <a:ext uri="{FF2B5EF4-FFF2-40B4-BE49-F238E27FC236}">
                  <a16:creationId xmlns:a16="http://schemas.microsoft.com/office/drawing/2014/main" id="{00000000-0008-0000-0400-00003B7D0000}"/>
                </a:ext>
              </a:extLst>
            </xdr:cNvPr>
            <xdr:cNvSpPr/>
          </xdr:nvSpPr>
          <xdr:spPr>
            <a:xfrm>
              <a:off x="6706517" y="6417350"/>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60" name="CuadroTexto 67">
              <a:extLst>
                <a:ext uri="{FF2B5EF4-FFF2-40B4-BE49-F238E27FC236}">
                  <a16:creationId xmlns:a16="http://schemas.microsoft.com/office/drawing/2014/main" id="{00000000-0008-0000-0400-00003C7D0000}"/>
                </a:ext>
              </a:extLst>
            </xdr:cNvPr>
            <xdr:cNvSpPr txBox="1"/>
          </xdr:nvSpPr>
          <xdr:spPr>
            <a:xfrm>
              <a:off x="6635614" y="6427719"/>
              <a:ext cx="1264053" cy="1457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Oficina de Extensión</a:t>
              </a:r>
            </a:p>
          </xdr:txBody>
        </xdr:sp>
      </xdr:grpSp>
      <xdr:grpSp>
        <xdr:nvGrpSpPr>
          <xdr:cNvPr id="31926" name="Grupo 31925">
            <a:hlinkClick xmlns:r="http://schemas.openxmlformats.org/officeDocument/2006/relationships" r:id="rId9"/>
            <a:extLst>
              <a:ext uri="{FF2B5EF4-FFF2-40B4-BE49-F238E27FC236}">
                <a16:creationId xmlns:a16="http://schemas.microsoft.com/office/drawing/2014/main" id="{00000000-0008-0000-0400-0000B67C0000}"/>
              </a:ext>
            </a:extLst>
          </xdr:cNvPr>
          <xdr:cNvGrpSpPr/>
        </xdr:nvGrpSpPr>
        <xdr:grpSpPr>
          <a:xfrm>
            <a:off x="4880357" y="3990694"/>
            <a:ext cx="1174016" cy="190542"/>
            <a:chOff x="6681916" y="7125332"/>
            <a:chExt cx="1174016" cy="190542"/>
          </a:xfrm>
        </xdr:grpSpPr>
        <xdr:sp macro="" textlink="">
          <xdr:nvSpPr>
            <xdr:cNvPr id="32057" name="Rectángulo: esquinas redondeadas 32056">
              <a:extLst>
                <a:ext uri="{FF2B5EF4-FFF2-40B4-BE49-F238E27FC236}">
                  <a16:creationId xmlns:a16="http://schemas.microsoft.com/office/drawing/2014/main" id="{00000000-0008-0000-0400-0000397D0000}"/>
                </a:ext>
              </a:extLst>
            </xdr:cNvPr>
            <xdr:cNvSpPr/>
          </xdr:nvSpPr>
          <xdr:spPr>
            <a:xfrm>
              <a:off x="6721785" y="7140439"/>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58" name="CuadroTexto 69">
              <a:extLst>
                <a:ext uri="{FF2B5EF4-FFF2-40B4-BE49-F238E27FC236}">
                  <a16:creationId xmlns:a16="http://schemas.microsoft.com/office/drawing/2014/main" id="{00000000-0008-0000-0400-00003A7D0000}"/>
                </a:ext>
              </a:extLst>
            </xdr:cNvPr>
            <xdr:cNvSpPr txBox="1"/>
          </xdr:nvSpPr>
          <xdr:spPr>
            <a:xfrm>
              <a:off x="6681916" y="7125332"/>
              <a:ext cx="1174016" cy="18075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Instituto de Lenguas - ILUD</a:t>
              </a:r>
            </a:p>
          </xdr:txBody>
        </xdr:sp>
      </xdr:grpSp>
      <xdr:grpSp>
        <xdr:nvGrpSpPr>
          <xdr:cNvPr id="31927" name="Grupo 31926">
            <a:hlinkClick xmlns:r="http://schemas.openxmlformats.org/officeDocument/2006/relationships" r:id="rId10"/>
            <a:extLst>
              <a:ext uri="{FF2B5EF4-FFF2-40B4-BE49-F238E27FC236}">
                <a16:creationId xmlns:a16="http://schemas.microsoft.com/office/drawing/2014/main" id="{00000000-0008-0000-0400-0000B77C0000}"/>
              </a:ext>
            </a:extLst>
          </xdr:cNvPr>
          <xdr:cNvGrpSpPr/>
        </xdr:nvGrpSpPr>
        <xdr:grpSpPr>
          <a:xfrm>
            <a:off x="4870180" y="3546640"/>
            <a:ext cx="1231618" cy="320890"/>
            <a:chOff x="6652689" y="6674928"/>
            <a:chExt cx="1231618" cy="320890"/>
          </a:xfrm>
        </xdr:grpSpPr>
        <xdr:sp macro="" textlink="">
          <xdr:nvSpPr>
            <xdr:cNvPr id="32055" name="Rectángulo: esquinas redondeadas 32054">
              <a:extLst>
                <a:ext uri="{FF2B5EF4-FFF2-40B4-BE49-F238E27FC236}">
                  <a16:creationId xmlns:a16="http://schemas.microsoft.com/office/drawing/2014/main" id="{00000000-0008-0000-0400-0000377D0000}"/>
                </a:ext>
              </a:extLst>
            </xdr:cNvPr>
            <xdr:cNvSpPr/>
          </xdr:nvSpPr>
          <xdr:spPr>
            <a:xfrm>
              <a:off x="6697509" y="6683406"/>
              <a:ext cx="1130300" cy="312412"/>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56" name="CuadroTexto 71">
              <a:extLst>
                <a:ext uri="{FF2B5EF4-FFF2-40B4-BE49-F238E27FC236}">
                  <a16:creationId xmlns:a16="http://schemas.microsoft.com/office/drawing/2014/main" id="{00000000-0008-0000-0400-0000387D0000}"/>
                </a:ext>
              </a:extLst>
            </xdr:cNvPr>
            <xdr:cNvSpPr txBox="1"/>
          </xdr:nvSpPr>
          <xdr:spPr>
            <a:xfrm>
              <a:off x="6652689" y="6674928"/>
              <a:ext cx="1231618" cy="29153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Instituto para la Pedagogía, la Paz y el Conflicto Urbano - IPAZUD</a:t>
              </a:r>
            </a:p>
          </xdr:txBody>
        </xdr:sp>
      </xdr:grpSp>
      <xdr:grpSp>
        <xdr:nvGrpSpPr>
          <xdr:cNvPr id="31929" name="Grupo 31928">
            <a:hlinkClick xmlns:r="http://schemas.openxmlformats.org/officeDocument/2006/relationships" r:id="rId11"/>
            <a:extLst>
              <a:ext uri="{FF2B5EF4-FFF2-40B4-BE49-F238E27FC236}">
                <a16:creationId xmlns:a16="http://schemas.microsoft.com/office/drawing/2014/main" id="{00000000-0008-0000-0400-0000B97C0000}"/>
              </a:ext>
            </a:extLst>
          </xdr:cNvPr>
          <xdr:cNvGrpSpPr/>
        </xdr:nvGrpSpPr>
        <xdr:grpSpPr>
          <a:xfrm>
            <a:off x="4910554" y="2815807"/>
            <a:ext cx="1130300" cy="175435"/>
            <a:chOff x="6693063" y="5544045"/>
            <a:chExt cx="1130300" cy="175435"/>
          </a:xfrm>
        </xdr:grpSpPr>
        <xdr:sp macro="" textlink="">
          <xdr:nvSpPr>
            <xdr:cNvPr id="32051" name="Rectángulo: esquinas redondeadas 32050">
              <a:extLst>
                <a:ext uri="{FF2B5EF4-FFF2-40B4-BE49-F238E27FC236}">
                  <a16:creationId xmlns:a16="http://schemas.microsoft.com/office/drawing/2014/main" id="{00000000-0008-0000-0400-0000337D0000}"/>
                </a:ext>
              </a:extLst>
            </xdr:cNvPr>
            <xdr:cNvSpPr/>
          </xdr:nvSpPr>
          <xdr:spPr>
            <a:xfrm>
              <a:off x="6693063" y="5544045"/>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52" name="CuadroTexto 75">
              <a:extLst>
                <a:ext uri="{FF2B5EF4-FFF2-40B4-BE49-F238E27FC236}">
                  <a16:creationId xmlns:a16="http://schemas.microsoft.com/office/drawing/2014/main" id="{00000000-0008-0000-0400-0000347D0000}"/>
                </a:ext>
              </a:extLst>
            </xdr:cNvPr>
            <xdr:cNvSpPr txBox="1"/>
          </xdr:nvSpPr>
          <xdr:spPr>
            <a:xfrm>
              <a:off x="6695914" y="5547582"/>
              <a:ext cx="1127449" cy="1457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Oficina Investigaciones</a:t>
              </a:r>
            </a:p>
          </xdr:txBody>
        </xdr:sp>
      </xdr:grpSp>
      <xdr:grpSp>
        <xdr:nvGrpSpPr>
          <xdr:cNvPr id="31930" name="Grupo 31929">
            <a:hlinkClick xmlns:r="http://schemas.openxmlformats.org/officeDocument/2006/relationships" r:id="rId12"/>
            <a:extLst>
              <a:ext uri="{FF2B5EF4-FFF2-40B4-BE49-F238E27FC236}">
                <a16:creationId xmlns:a16="http://schemas.microsoft.com/office/drawing/2014/main" id="{00000000-0008-0000-0400-0000BA7C0000}"/>
              </a:ext>
            </a:extLst>
          </xdr:cNvPr>
          <xdr:cNvGrpSpPr/>
        </xdr:nvGrpSpPr>
        <xdr:grpSpPr>
          <a:xfrm>
            <a:off x="6905195" y="3600845"/>
            <a:ext cx="1130300" cy="180286"/>
            <a:chOff x="8687704" y="6329083"/>
            <a:chExt cx="1130300" cy="180286"/>
          </a:xfrm>
        </xdr:grpSpPr>
        <xdr:sp macro="" textlink="">
          <xdr:nvSpPr>
            <xdr:cNvPr id="32049" name="Rectángulo: esquinas redondeadas 32048">
              <a:extLst>
                <a:ext uri="{FF2B5EF4-FFF2-40B4-BE49-F238E27FC236}">
                  <a16:creationId xmlns:a16="http://schemas.microsoft.com/office/drawing/2014/main" id="{00000000-0008-0000-0400-0000317D0000}"/>
                </a:ext>
              </a:extLst>
            </xdr:cNvPr>
            <xdr:cNvSpPr/>
          </xdr:nvSpPr>
          <xdr:spPr>
            <a:xfrm>
              <a:off x="8687704" y="6333934"/>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50" name="CuadroTexto 82">
              <a:extLst>
                <a:ext uri="{FF2B5EF4-FFF2-40B4-BE49-F238E27FC236}">
                  <a16:creationId xmlns:a16="http://schemas.microsoft.com/office/drawing/2014/main" id="{00000000-0008-0000-0400-0000327D0000}"/>
                </a:ext>
              </a:extLst>
            </xdr:cNvPr>
            <xdr:cNvSpPr txBox="1"/>
          </xdr:nvSpPr>
          <xdr:spPr>
            <a:xfrm>
              <a:off x="8749438" y="6329083"/>
              <a:ext cx="1021890" cy="1457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Unidad de Biblioteca</a:t>
              </a:r>
            </a:p>
          </xdr:txBody>
        </xdr:sp>
      </xdr:grpSp>
      <xdr:grpSp>
        <xdr:nvGrpSpPr>
          <xdr:cNvPr id="31931" name="Grupo 31930">
            <a:hlinkClick xmlns:r="http://schemas.openxmlformats.org/officeDocument/2006/relationships" r:id="rId13"/>
            <a:extLst>
              <a:ext uri="{FF2B5EF4-FFF2-40B4-BE49-F238E27FC236}">
                <a16:creationId xmlns:a16="http://schemas.microsoft.com/office/drawing/2014/main" id="{00000000-0008-0000-0400-0000BB7C0000}"/>
              </a:ext>
            </a:extLst>
          </xdr:cNvPr>
          <xdr:cNvGrpSpPr/>
        </xdr:nvGrpSpPr>
        <xdr:grpSpPr>
          <a:xfrm>
            <a:off x="2623125" y="1906206"/>
            <a:ext cx="1201594" cy="218652"/>
            <a:chOff x="4405634" y="4634444"/>
            <a:chExt cx="1201594" cy="218652"/>
          </a:xfrm>
        </xdr:grpSpPr>
        <xdr:sp macro="" textlink="">
          <xdr:nvSpPr>
            <xdr:cNvPr id="32047" name="Rectángulo: esquinas redondeadas 32046">
              <a:extLst>
                <a:ext uri="{FF2B5EF4-FFF2-40B4-BE49-F238E27FC236}">
                  <a16:creationId xmlns:a16="http://schemas.microsoft.com/office/drawing/2014/main" id="{00000000-0008-0000-0400-00002F7D0000}"/>
                </a:ext>
              </a:extLst>
            </xdr:cNvPr>
            <xdr:cNvSpPr/>
          </xdr:nvSpPr>
          <xdr:spPr>
            <a:xfrm>
              <a:off x="4476928" y="4657155"/>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48" name="CuadroTexto 86">
              <a:extLst>
                <a:ext uri="{FF2B5EF4-FFF2-40B4-BE49-F238E27FC236}">
                  <a16:creationId xmlns:a16="http://schemas.microsoft.com/office/drawing/2014/main" id="{00000000-0008-0000-0400-0000307D0000}"/>
                </a:ext>
              </a:extLst>
            </xdr:cNvPr>
            <xdr:cNvSpPr txBox="1"/>
          </xdr:nvSpPr>
          <xdr:spPr>
            <a:xfrm>
              <a:off x="4405634" y="4634444"/>
              <a:ext cx="1201593" cy="21865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Oficina Asesora Tecnologías e Información</a:t>
              </a:r>
            </a:p>
          </xdr:txBody>
        </xdr:sp>
      </xdr:grpSp>
      <xdr:grpSp>
        <xdr:nvGrpSpPr>
          <xdr:cNvPr id="31932" name="Grupo 31931">
            <a:hlinkClick xmlns:r="http://schemas.openxmlformats.org/officeDocument/2006/relationships" r:id="rId14"/>
            <a:extLst>
              <a:ext uri="{FF2B5EF4-FFF2-40B4-BE49-F238E27FC236}">
                <a16:creationId xmlns:a16="http://schemas.microsoft.com/office/drawing/2014/main" id="{00000000-0008-0000-0400-0000BC7C0000}"/>
              </a:ext>
            </a:extLst>
          </xdr:cNvPr>
          <xdr:cNvGrpSpPr/>
        </xdr:nvGrpSpPr>
        <xdr:grpSpPr>
          <a:xfrm>
            <a:off x="2623801" y="1096744"/>
            <a:ext cx="1252072" cy="218652"/>
            <a:chOff x="4406310" y="3824982"/>
            <a:chExt cx="1252072" cy="218652"/>
          </a:xfrm>
        </xdr:grpSpPr>
        <xdr:sp macro="" textlink="">
          <xdr:nvSpPr>
            <xdr:cNvPr id="32045" name="Rectángulo: esquinas redondeadas 32044">
              <a:extLst>
                <a:ext uri="{FF2B5EF4-FFF2-40B4-BE49-F238E27FC236}">
                  <a16:creationId xmlns:a16="http://schemas.microsoft.com/office/drawing/2014/main" id="{00000000-0008-0000-0400-00002D7D0000}"/>
                </a:ext>
              </a:extLst>
            </xdr:cNvPr>
            <xdr:cNvSpPr/>
          </xdr:nvSpPr>
          <xdr:spPr>
            <a:xfrm>
              <a:off x="4452123" y="3863973"/>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46" name="CuadroTexto 88">
              <a:extLst>
                <a:ext uri="{FF2B5EF4-FFF2-40B4-BE49-F238E27FC236}">
                  <a16:creationId xmlns:a16="http://schemas.microsoft.com/office/drawing/2014/main" id="{00000000-0008-0000-0400-00002E7D0000}"/>
                </a:ext>
              </a:extLst>
            </xdr:cNvPr>
            <xdr:cNvSpPr txBox="1"/>
          </xdr:nvSpPr>
          <xdr:spPr>
            <a:xfrm>
              <a:off x="4406310" y="3824982"/>
              <a:ext cx="1252072" cy="21865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Oficina Control Interno Disciplinario</a:t>
              </a:r>
            </a:p>
          </xdr:txBody>
        </xdr:sp>
      </xdr:grpSp>
      <xdr:grpSp>
        <xdr:nvGrpSpPr>
          <xdr:cNvPr id="31933" name="Grupo 31932">
            <a:hlinkClick xmlns:r="http://schemas.openxmlformats.org/officeDocument/2006/relationships" r:id="rId15"/>
            <a:extLst>
              <a:ext uri="{FF2B5EF4-FFF2-40B4-BE49-F238E27FC236}">
                <a16:creationId xmlns:a16="http://schemas.microsoft.com/office/drawing/2014/main" id="{00000000-0008-0000-0400-0000BD7C0000}"/>
              </a:ext>
            </a:extLst>
          </xdr:cNvPr>
          <xdr:cNvGrpSpPr/>
        </xdr:nvGrpSpPr>
        <xdr:grpSpPr>
          <a:xfrm>
            <a:off x="2623801" y="755650"/>
            <a:ext cx="1200917" cy="178558"/>
            <a:chOff x="4406310" y="3483888"/>
            <a:chExt cx="1200917" cy="178558"/>
          </a:xfrm>
        </xdr:grpSpPr>
        <xdr:sp macro="" textlink="">
          <xdr:nvSpPr>
            <xdr:cNvPr id="32043" name="Rectángulo: esquinas redondeadas 32042">
              <a:hlinkClick xmlns:r="http://schemas.openxmlformats.org/officeDocument/2006/relationships" r:id="rId15"/>
              <a:extLst>
                <a:ext uri="{FF2B5EF4-FFF2-40B4-BE49-F238E27FC236}">
                  <a16:creationId xmlns:a16="http://schemas.microsoft.com/office/drawing/2014/main" id="{00000000-0008-0000-0400-00002B7D0000}"/>
                </a:ext>
              </a:extLst>
            </xdr:cNvPr>
            <xdr:cNvSpPr/>
          </xdr:nvSpPr>
          <xdr:spPr>
            <a:xfrm>
              <a:off x="4468531" y="3487011"/>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44" name="CuadroTexto 89">
              <a:extLst>
                <a:ext uri="{FF2B5EF4-FFF2-40B4-BE49-F238E27FC236}">
                  <a16:creationId xmlns:a16="http://schemas.microsoft.com/office/drawing/2014/main" id="{00000000-0008-0000-0400-00002C7D0000}"/>
                </a:ext>
              </a:extLst>
            </xdr:cNvPr>
            <xdr:cNvSpPr txBox="1"/>
          </xdr:nvSpPr>
          <xdr:spPr>
            <a:xfrm>
              <a:off x="4406310" y="3483888"/>
              <a:ext cx="1200917" cy="1457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Oficina Control Interno</a:t>
              </a:r>
            </a:p>
          </xdr:txBody>
        </xdr:sp>
      </xdr:grpSp>
      <xdr:cxnSp macro="">
        <xdr:nvCxnSpPr>
          <xdr:cNvPr id="31934" name="Conector recto 31933">
            <a:extLst>
              <a:ext uri="{FF2B5EF4-FFF2-40B4-BE49-F238E27FC236}">
                <a16:creationId xmlns:a16="http://schemas.microsoft.com/office/drawing/2014/main" id="{00000000-0008-0000-0400-0000BE7C0000}"/>
              </a:ext>
            </a:extLst>
          </xdr:cNvPr>
          <xdr:cNvCxnSpPr>
            <a:cxnSpLocks/>
          </xdr:cNvCxnSpPr>
        </xdr:nvCxnSpPr>
        <xdr:spPr>
          <a:xfrm>
            <a:off x="8263143" y="1005749"/>
            <a:ext cx="955060" cy="394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xnSp macro="">
        <xdr:nvCxnSpPr>
          <xdr:cNvPr id="31935" name="Conector recto 31934">
            <a:extLst>
              <a:ext uri="{FF2B5EF4-FFF2-40B4-BE49-F238E27FC236}">
                <a16:creationId xmlns:a16="http://schemas.microsoft.com/office/drawing/2014/main" id="{00000000-0008-0000-0400-0000BF7C0000}"/>
              </a:ext>
            </a:extLst>
          </xdr:cNvPr>
          <xdr:cNvCxnSpPr>
            <a:cxnSpLocks/>
            <a:stCxn id="32066" idx="0"/>
          </xdr:cNvCxnSpPr>
        </xdr:nvCxnSpPr>
        <xdr:spPr>
          <a:xfrm flipH="1" flipV="1">
            <a:off x="8240844" y="986754"/>
            <a:ext cx="7454" cy="329434"/>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xnSp macro="">
        <xdr:nvCxnSpPr>
          <xdr:cNvPr id="31936" name="Conector recto 31935">
            <a:extLst>
              <a:ext uri="{FF2B5EF4-FFF2-40B4-BE49-F238E27FC236}">
                <a16:creationId xmlns:a16="http://schemas.microsoft.com/office/drawing/2014/main" id="{00000000-0008-0000-0400-0000C07C0000}"/>
              </a:ext>
            </a:extLst>
          </xdr:cNvPr>
          <xdr:cNvCxnSpPr>
            <a:cxnSpLocks/>
          </xdr:cNvCxnSpPr>
        </xdr:nvCxnSpPr>
        <xdr:spPr>
          <a:xfrm flipH="1">
            <a:off x="8795651" y="1446998"/>
            <a:ext cx="305415" cy="238"/>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grpSp>
        <xdr:nvGrpSpPr>
          <xdr:cNvPr id="31937" name="Grupo 31936">
            <a:hlinkClick xmlns:r="http://schemas.openxmlformats.org/officeDocument/2006/relationships" r:id="rId16"/>
            <a:extLst>
              <a:ext uri="{FF2B5EF4-FFF2-40B4-BE49-F238E27FC236}">
                <a16:creationId xmlns:a16="http://schemas.microsoft.com/office/drawing/2014/main" id="{00000000-0008-0000-0400-0000C17C0000}"/>
              </a:ext>
            </a:extLst>
          </xdr:cNvPr>
          <xdr:cNvGrpSpPr/>
        </xdr:nvGrpSpPr>
        <xdr:grpSpPr>
          <a:xfrm>
            <a:off x="8967953" y="1718111"/>
            <a:ext cx="1394546" cy="218652"/>
            <a:chOff x="10750462" y="4446349"/>
            <a:chExt cx="1394546" cy="218652"/>
          </a:xfrm>
        </xdr:grpSpPr>
        <xdr:sp macro="" textlink="">
          <xdr:nvSpPr>
            <xdr:cNvPr id="32040" name="Rectángulo: esquinas redondeadas 32039">
              <a:extLst>
                <a:ext uri="{FF2B5EF4-FFF2-40B4-BE49-F238E27FC236}">
                  <a16:creationId xmlns:a16="http://schemas.microsoft.com/office/drawing/2014/main" id="{00000000-0008-0000-0400-0000287D0000}"/>
                </a:ext>
              </a:extLst>
            </xdr:cNvPr>
            <xdr:cNvSpPr/>
          </xdr:nvSpPr>
          <xdr:spPr>
            <a:xfrm>
              <a:off x="10915299" y="4487265"/>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41" name="CuadroTexto 66">
              <a:extLst>
                <a:ext uri="{FF2B5EF4-FFF2-40B4-BE49-F238E27FC236}">
                  <a16:creationId xmlns:a16="http://schemas.microsoft.com/office/drawing/2014/main" id="{00000000-0008-0000-0400-0000297D0000}"/>
                </a:ext>
              </a:extLst>
            </xdr:cNvPr>
            <xdr:cNvSpPr txBox="1"/>
          </xdr:nvSpPr>
          <xdr:spPr>
            <a:xfrm>
              <a:off x="10750462" y="4446349"/>
              <a:ext cx="1394546" cy="21865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Unidad de Actas, Archivo y Microfilmación</a:t>
              </a:r>
            </a:p>
          </xdr:txBody>
        </xdr:sp>
        <xdr:cxnSp macro="">
          <xdr:nvCxnSpPr>
            <xdr:cNvPr id="32042" name="Conector recto 32041">
              <a:extLst>
                <a:ext uri="{FF2B5EF4-FFF2-40B4-BE49-F238E27FC236}">
                  <a16:creationId xmlns:a16="http://schemas.microsoft.com/office/drawing/2014/main" id="{00000000-0008-0000-0400-00002A7D0000}"/>
                </a:ext>
              </a:extLst>
            </xdr:cNvPr>
            <xdr:cNvCxnSpPr>
              <a:cxnSpLocks/>
            </xdr:cNvCxnSpPr>
          </xdr:nvCxnSpPr>
          <xdr:spPr>
            <a:xfrm flipH="1">
              <a:off x="10750956" y="4585472"/>
              <a:ext cx="164343" cy="3405"/>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grpSp>
      <xdr:cxnSp macro="">
        <xdr:nvCxnSpPr>
          <xdr:cNvPr id="31938" name="Conector recto 31937">
            <a:extLst>
              <a:ext uri="{FF2B5EF4-FFF2-40B4-BE49-F238E27FC236}">
                <a16:creationId xmlns:a16="http://schemas.microsoft.com/office/drawing/2014/main" id="{00000000-0008-0000-0400-0000C27C0000}"/>
              </a:ext>
            </a:extLst>
          </xdr:cNvPr>
          <xdr:cNvCxnSpPr>
            <a:cxnSpLocks/>
          </xdr:cNvCxnSpPr>
        </xdr:nvCxnSpPr>
        <xdr:spPr>
          <a:xfrm>
            <a:off x="8967953" y="1444682"/>
            <a:ext cx="0" cy="414772"/>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39" name="Conector recto 31938">
            <a:extLst>
              <a:ext uri="{FF2B5EF4-FFF2-40B4-BE49-F238E27FC236}">
                <a16:creationId xmlns:a16="http://schemas.microsoft.com/office/drawing/2014/main" id="{00000000-0008-0000-0400-0000C37C0000}"/>
              </a:ext>
            </a:extLst>
          </xdr:cNvPr>
          <xdr:cNvCxnSpPr>
            <a:cxnSpLocks/>
          </xdr:cNvCxnSpPr>
        </xdr:nvCxnSpPr>
        <xdr:spPr>
          <a:xfrm>
            <a:off x="4628378" y="2677245"/>
            <a:ext cx="13472" cy="1412155"/>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40" name="Conector recto 31939">
            <a:extLst>
              <a:ext uri="{FF2B5EF4-FFF2-40B4-BE49-F238E27FC236}">
                <a16:creationId xmlns:a16="http://schemas.microsoft.com/office/drawing/2014/main" id="{00000000-0008-0000-0400-0000C47C0000}"/>
              </a:ext>
            </a:extLst>
          </xdr:cNvPr>
          <xdr:cNvCxnSpPr>
            <a:cxnSpLocks/>
          </xdr:cNvCxnSpPr>
        </xdr:nvCxnSpPr>
        <xdr:spPr>
          <a:xfrm>
            <a:off x="6603696" y="2665152"/>
            <a:ext cx="10551" cy="1456863"/>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41" name="Conector recto 31940">
            <a:extLst>
              <a:ext uri="{FF2B5EF4-FFF2-40B4-BE49-F238E27FC236}">
                <a16:creationId xmlns:a16="http://schemas.microsoft.com/office/drawing/2014/main" id="{00000000-0008-0000-0400-0000C57C0000}"/>
              </a:ext>
            </a:extLst>
          </xdr:cNvPr>
          <xdr:cNvCxnSpPr>
            <a:cxnSpLocks/>
          </xdr:cNvCxnSpPr>
        </xdr:nvCxnSpPr>
        <xdr:spPr>
          <a:xfrm>
            <a:off x="6606329" y="3260944"/>
            <a:ext cx="297362"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42" name="Conector recto 31941">
            <a:extLst>
              <a:ext uri="{FF2B5EF4-FFF2-40B4-BE49-F238E27FC236}">
                <a16:creationId xmlns:a16="http://schemas.microsoft.com/office/drawing/2014/main" id="{00000000-0008-0000-0400-0000C67C0000}"/>
              </a:ext>
            </a:extLst>
          </xdr:cNvPr>
          <xdr:cNvCxnSpPr>
            <a:cxnSpLocks/>
          </xdr:cNvCxnSpPr>
        </xdr:nvCxnSpPr>
        <xdr:spPr>
          <a:xfrm>
            <a:off x="4025879" y="845491"/>
            <a:ext cx="0" cy="386662"/>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43" name="Conector recto 31942">
            <a:extLst>
              <a:ext uri="{FF2B5EF4-FFF2-40B4-BE49-F238E27FC236}">
                <a16:creationId xmlns:a16="http://schemas.microsoft.com/office/drawing/2014/main" id="{00000000-0008-0000-0400-0000C77C0000}"/>
              </a:ext>
            </a:extLst>
          </xdr:cNvPr>
          <xdr:cNvCxnSpPr>
            <a:cxnSpLocks/>
          </xdr:cNvCxnSpPr>
        </xdr:nvCxnSpPr>
        <xdr:spPr>
          <a:xfrm flipH="1">
            <a:off x="4007550" y="1036779"/>
            <a:ext cx="2788916"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grpSp>
        <xdr:nvGrpSpPr>
          <xdr:cNvPr id="31944" name="Grupo 31943">
            <a:hlinkClick xmlns:r="http://schemas.openxmlformats.org/officeDocument/2006/relationships" r:id="rId17"/>
            <a:extLst>
              <a:ext uri="{FF2B5EF4-FFF2-40B4-BE49-F238E27FC236}">
                <a16:creationId xmlns:a16="http://schemas.microsoft.com/office/drawing/2014/main" id="{00000000-0008-0000-0400-0000C87C0000}"/>
              </a:ext>
            </a:extLst>
          </xdr:cNvPr>
          <xdr:cNvGrpSpPr/>
        </xdr:nvGrpSpPr>
        <xdr:grpSpPr>
          <a:xfrm>
            <a:off x="2528579" y="2795475"/>
            <a:ext cx="1217431" cy="175435"/>
            <a:chOff x="4323966" y="5523713"/>
            <a:chExt cx="1217431" cy="175435"/>
          </a:xfrm>
        </xdr:grpSpPr>
        <xdr:sp macro="" textlink="">
          <xdr:nvSpPr>
            <xdr:cNvPr id="32038" name="Rectángulo: esquinas redondeadas 32037">
              <a:extLst>
                <a:ext uri="{FF2B5EF4-FFF2-40B4-BE49-F238E27FC236}">
                  <a16:creationId xmlns:a16="http://schemas.microsoft.com/office/drawing/2014/main" id="{00000000-0008-0000-0400-0000267D0000}"/>
                </a:ext>
              </a:extLst>
            </xdr:cNvPr>
            <xdr:cNvSpPr/>
          </xdr:nvSpPr>
          <xdr:spPr>
            <a:xfrm>
              <a:off x="4382458" y="5523713"/>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39" name="CuadroTexto 226">
              <a:extLst>
                <a:ext uri="{FF2B5EF4-FFF2-40B4-BE49-F238E27FC236}">
                  <a16:creationId xmlns:a16="http://schemas.microsoft.com/office/drawing/2014/main" id="{00000000-0008-0000-0400-0000277D0000}"/>
                </a:ext>
              </a:extLst>
            </xdr:cNvPr>
            <xdr:cNvSpPr txBox="1"/>
          </xdr:nvSpPr>
          <xdr:spPr>
            <a:xfrm>
              <a:off x="4323966" y="5524790"/>
              <a:ext cx="1217431" cy="1457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Facultad Ingeniería</a:t>
              </a:r>
            </a:p>
          </xdr:txBody>
        </xdr:sp>
      </xdr:grpSp>
      <xdr:grpSp>
        <xdr:nvGrpSpPr>
          <xdr:cNvPr id="31945" name="Grupo 31944">
            <a:extLst>
              <a:ext uri="{FF2B5EF4-FFF2-40B4-BE49-F238E27FC236}">
                <a16:creationId xmlns:a16="http://schemas.microsoft.com/office/drawing/2014/main" id="{00000000-0008-0000-0400-0000C97C0000}"/>
              </a:ext>
            </a:extLst>
          </xdr:cNvPr>
          <xdr:cNvGrpSpPr/>
        </xdr:nvGrpSpPr>
        <xdr:grpSpPr>
          <a:xfrm>
            <a:off x="2496310" y="3022261"/>
            <a:ext cx="1295747" cy="229063"/>
            <a:chOff x="4291697" y="5750499"/>
            <a:chExt cx="1295747" cy="229063"/>
          </a:xfrm>
        </xdr:grpSpPr>
        <xdr:sp macro="" textlink="">
          <xdr:nvSpPr>
            <xdr:cNvPr id="32036" name="Rectángulo: esquinas redondeadas 32035">
              <a:extLst>
                <a:ext uri="{FF2B5EF4-FFF2-40B4-BE49-F238E27FC236}">
                  <a16:creationId xmlns:a16="http://schemas.microsoft.com/office/drawing/2014/main" id="{00000000-0008-0000-0400-0000247D0000}"/>
                </a:ext>
              </a:extLst>
            </xdr:cNvPr>
            <xdr:cNvSpPr/>
          </xdr:nvSpPr>
          <xdr:spPr>
            <a:xfrm>
              <a:off x="4372453" y="5750499"/>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37" name="CuadroTexto 227">
              <a:hlinkClick xmlns:r="http://schemas.openxmlformats.org/officeDocument/2006/relationships" r:id="rId18"/>
              <a:extLst>
                <a:ext uri="{FF2B5EF4-FFF2-40B4-BE49-F238E27FC236}">
                  <a16:creationId xmlns:a16="http://schemas.microsoft.com/office/drawing/2014/main" id="{00000000-0008-0000-0400-0000257D0000}"/>
                </a:ext>
              </a:extLst>
            </xdr:cNvPr>
            <xdr:cNvSpPr txBox="1"/>
          </xdr:nvSpPr>
          <xdr:spPr>
            <a:xfrm>
              <a:off x="4291697" y="5760910"/>
              <a:ext cx="1295747" cy="21865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Facultad Ciencias y Educación</a:t>
              </a:r>
            </a:p>
          </xdr:txBody>
        </xdr:sp>
      </xdr:grpSp>
      <xdr:grpSp>
        <xdr:nvGrpSpPr>
          <xdr:cNvPr id="31946" name="Grupo 31945">
            <a:hlinkClick xmlns:r="http://schemas.openxmlformats.org/officeDocument/2006/relationships" r:id="rId19"/>
            <a:extLst>
              <a:ext uri="{FF2B5EF4-FFF2-40B4-BE49-F238E27FC236}">
                <a16:creationId xmlns:a16="http://schemas.microsoft.com/office/drawing/2014/main" id="{00000000-0008-0000-0400-0000CA7C0000}"/>
              </a:ext>
            </a:extLst>
          </xdr:cNvPr>
          <xdr:cNvGrpSpPr/>
        </xdr:nvGrpSpPr>
        <xdr:grpSpPr>
          <a:xfrm>
            <a:off x="2567920" y="3226572"/>
            <a:ext cx="1168602" cy="218652"/>
            <a:chOff x="4363307" y="5954810"/>
            <a:chExt cx="1168602" cy="218652"/>
          </a:xfrm>
        </xdr:grpSpPr>
        <xdr:sp macro="" textlink="">
          <xdr:nvSpPr>
            <xdr:cNvPr id="32034" name="Rectángulo: esquinas redondeadas 32033">
              <a:extLst>
                <a:ext uri="{FF2B5EF4-FFF2-40B4-BE49-F238E27FC236}">
                  <a16:creationId xmlns:a16="http://schemas.microsoft.com/office/drawing/2014/main" id="{00000000-0008-0000-0400-0000227D0000}"/>
                </a:ext>
              </a:extLst>
            </xdr:cNvPr>
            <xdr:cNvSpPr/>
          </xdr:nvSpPr>
          <xdr:spPr>
            <a:xfrm>
              <a:off x="4382458" y="5992104"/>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35" name="CuadroTexto 228">
              <a:extLst>
                <a:ext uri="{FF2B5EF4-FFF2-40B4-BE49-F238E27FC236}">
                  <a16:creationId xmlns:a16="http://schemas.microsoft.com/office/drawing/2014/main" id="{00000000-0008-0000-0400-0000237D0000}"/>
                </a:ext>
              </a:extLst>
            </xdr:cNvPr>
            <xdr:cNvSpPr txBox="1"/>
          </xdr:nvSpPr>
          <xdr:spPr>
            <a:xfrm>
              <a:off x="4363307" y="5954810"/>
              <a:ext cx="1168602" cy="21865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Facultad Medio Ambiente y Recursos Naturales</a:t>
              </a:r>
            </a:p>
          </xdr:txBody>
        </xdr:sp>
      </xdr:grpSp>
      <xdr:grpSp>
        <xdr:nvGrpSpPr>
          <xdr:cNvPr id="31947" name="Grupo 31946">
            <a:hlinkClick xmlns:r="http://schemas.openxmlformats.org/officeDocument/2006/relationships" r:id="rId20"/>
            <a:extLst>
              <a:ext uri="{FF2B5EF4-FFF2-40B4-BE49-F238E27FC236}">
                <a16:creationId xmlns:a16="http://schemas.microsoft.com/office/drawing/2014/main" id="{00000000-0008-0000-0400-0000CB7C0000}"/>
              </a:ext>
            </a:extLst>
          </xdr:cNvPr>
          <xdr:cNvGrpSpPr/>
        </xdr:nvGrpSpPr>
        <xdr:grpSpPr>
          <a:xfrm>
            <a:off x="2574782" y="3492195"/>
            <a:ext cx="1153633" cy="175435"/>
            <a:chOff x="4370169" y="6220433"/>
            <a:chExt cx="1153633" cy="175435"/>
          </a:xfrm>
        </xdr:grpSpPr>
        <xdr:sp macro="" textlink="">
          <xdr:nvSpPr>
            <xdr:cNvPr id="32032" name="Rectángulo: esquinas redondeadas 32031">
              <a:extLst>
                <a:ext uri="{FF2B5EF4-FFF2-40B4-BE49-F238E27FC236}">
                  <a16:creationId xmlns:a16="http://schemas.microsoft.com/office/drawing/2014/main" id="{00000000-0008-0000-0400-0000207D0000}"/>
                </a:ext>
              </a:extLst>
            </xdr:cNvPr>
            <xdr:cNvSpPr/>
          </xdr:nvSpPr>
          <xdr:spPr>
            <a:xfrm>
              <a:off x="4382458" y="6220433"/>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33" name="CuadroTexto 229">
              <a:extLst>
                <a:ext uri="{FF2B5EF4-FFF2-40B4-BE49-F238E27FC236}">
                  <a16:creationId xmlns:a16="http://schemas.microsoft.com/office/drawing/2014/main" id="{00000000-0008-0000-0400-0000217D0000}"/>
                </a:ext>
              </a:extLst>
            </xdr:cNvPr>
            <xdr:cNvSpPr txBox="1"/>
          </xdr:nvSpPr>
          <xdr:spPr>
            <a:xfrm>
              <a:off x="4370169" y="6238296"/>
              <a:ext cx="1153633" cy="1457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Facultad Tecnológica</a:t>
              </a:r>
            </a:p>
          </xdr:txBody>
        </xdr:sp>
      </xdr:grpSp>
      <xdr:grpSp>
        <xdr:nvGrpSpPr>
          <xdr:cNvPr id="31948" name="Grupo 31947">
            <a:hlinkClick xmlns:r="http://schemas.openxmlformats.org/officeDocument/2006/relationships" r:id="rId21"/>
            <a:extLst>
              <a:ext uri="{FF2B5EF4-FFF2-40B4-BE49-F238E27FC236}">
                <a16:creationId xmlns:a16="http://schemas.microsoft.com/office/drawing/2014/main" id="{00000000-0008-0000-0400-0000CC7C0000}"/>
              </a:ext>
            </a:extLst>
          </xdr:cNvPr>
          <xdr:cNvGrpSpPr/>
        </xdr:nvGrpSpPr>
        <xdr:grpSpPr>
          <a:xfrm>
            <a:off x="2513664" y="3742281"/>
            <a:ext cx="1251521" cy="175435"/>
            <a:chOff x="4309051" y="6470519"/>
            <a:chExt cx="1251521" cy="175435"/>
          </a:xfrm>
        </xdr:grpSpPr>
        <xdr:sp macro="" textlink="">
          <xdr:nvSpPr>
            <xdr:cNvPr id="32030" name="Rectángulo: esquinas redondeadas 32029">
              <a:extLst>
                <a:ext uri="{FF2B5EF4-FFF2-40B4-BE49-F238E27FC236}">
                  <a16:creationId xmlns:a16="http://schemas.microsoft.com/office/drawing/2014/main" id="{00000000-0008-0000-0400-00001E7D0000}"/>
                </a:ext>
              </a:extLst>
            </xdr:cNvPr>
            <xdr:cNvSpPr/>
          </xdr:nvSpPr>
          <xdr:spPr>
            <a:xfrm>
              <a:off x="4372453" y="6470519"/>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31" name="CuadroTexto 230">
              <a:extLst>
                <a:ext uri="{FF2B5EF4-FFF2-40B4-BE49-F238E27FC236}">
                  <a16:creationId xmlns:a16="http://schemas.microsoft.com/office/drawing/2014/main" id="{00000000-0008-0000-0400-00001F7D0000}"/>
                </a:ext>
              </a:extLst>
            </xdr:cNvPr>
            <xdr:cNvSpPr txBox="1"/>
          </xdr:nvSpPr>
          <xdr:spPr>
            <a:xfrm>
              <a:off x="4309051" y="6489547"/>
              <a:ext cx="1251521" cy="1457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Facultad Artes ASAB</a:t>
              </a:r>
            </a:p>
          </xdr:txBody>
        </xdr:sp>
      </xdr:grpSp>
      <xdr:grpSp>
        <xdr:nvGrpSpPr>
          <xdr:cNvPr id="31949" name="Grupo 31948">
            <a:hlinkClick xmlns:r="http://schemas.openxmlformats.org/officeDocument/2006/relationships" r:id="rId22"/>
            <a:extLst>
              <a:ext uri="{FF2B5EF4-FFF2-40B4-BE49-F238E27FC236}">
                <a16:creationId xmlns:a16="http://schemas.microsoft.com/office/drawing/2014/main" id="{00000000-0008-0000-0400-0000CD7C0000}"/>
              </a:ext>
            </a:extLst>
          </xdr:cNvPr>
          <xdr:cNvGrpSpPr/>
        </xdr:nvGrpSpPr>
        <xdr:grpSpPr>
          <a:xfrm>
            <a:off x="2534980" y="3968933"/>
            <a:ext cx="1171275" cy="219458"/>
            <a:chOff x="4330367" y="6697171"/>
            <a:chExt cx="1171275" cy="219458"/>
          </a:xfrm>
        </xdr:grpSpPr>
        <xdr:sp macro="" textlink="">
          <xdr:nvSpPr>
            <xdr:cNvPr id="32028" name="Rectángulo: esquinas redondeadas 32027">
              <a:extLst>
                <a:ext uri="{FF2B5EF4-FFF2-40B4-BE49-F238E27FC236}">
                  <a16:creationId xmlns:a16="http://schemas.microsoft.com/office/drawing/2014/main" id="{00000000-0008-0000-0400-00001C7D0000}"/>
                </a:ext>
              </a:extLst>
            </xdr:cNvPr>
            <xdr:cNvSpPr/>
          </xdr:nvSpPr>
          <xdr:spPr>
            <a:xfrm>
              <a:off x="4371342" y="6741194"/>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29" name="CuadroTexto 231">
              <a:extLst>
                <a:ext uri="{FF2B5EF4-FFF2-40B4-BE49-F238E27FC236}">
                  <a16:creationId xmlns:a16="http://schemas.microsoft.com/office/drawing/2014/main" id="{00000000-0008-0000-0400-00001D7D0000}"/>
                </a:ext>
              </a:extLst>
            </xdr:cNvPr>
            <xdr:cNvSpPr txBox="1"/>
          </xdr:nvSpPr>
          <xdr:spPr>
            <a:xfrm>
              <a:off x="4330367" y="6697171"/>
              <a:ext cx="1162089" cy="21865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Facultad Ciencias Matemáticas y Naturales</a:t>
              </a:r>
            </a:p>
          </xdr:txBody>
        </xdr:sp>
      </xdr:grpSp>
      <xdr:cxnSp macro="">
        <xdr:nvCxnSpPr>
          <xdr:cNvPr id="31950" name="Conector recto 31949">
            <a:extLst>
              <a:ext uri="{FF2B5EF4-FFF2-40B4-BE49-F238E27FC236}">
                <a16:creationId xmlns:a16="http://schemas.microsoft.com/office/drawing/2014/main" id="{00000000-0008-0000-0400-0000CE7C0000}"/>
              </a:ext>
            </a:extLst>
          </xdr:cNvPr>
          <xdr:cNvCxnSpPr>
            <a:cxnSpLocks/>
          </xdr:cNvCxnSpPr>
        </xdr:nvCxnSpPr>
        <xdr:spPr>
          <a:xfrm flipH="1">
            <a:off x="2259541" y="2890329"/>
            <a:ext cx="32400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51" name="Conector recto 31950">
            <a:extLst>
              <a:ext uri="{FF2B5EF4-FFF2-40B4-BE49-F238E27FC236}">
                <a16:creationId xmlns:a16="http://schemas.microsoft.com/office/drawing/2014/main" id="{00000000-0008-0000-0400-0000CF7C0000}"/>
              </a:ext>
            </a:extLst>
          </xdr:cNvPr>
          <xdr:cNvCxnSpPr>
            <a:cxnSpLocks/>
          </xdr:cNvCxnSpPr>
        </xdr:nvCxnSpPr>
        <xdr:spPr>
          <a:xfrm>
            <a:off x="2255962" y="2665155"/>
            <a:ext cx="0" cy="1705018"/>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52" name="Conector recto 31951">
            <a:extLst>
              <a:ext uri="{FF2B5EF4-FFF2-40B4-BE49-F238E27FC236}">
                <a16:creationId xmlns:a16="http://schemas.microsoft.com/office/drawing/2014/main" id="{00000000-0008-0000-0400-0000D07C0000}"/>
              </a:ext>
            </a:extLst>
          </xdr:cNvPr>
          <xdr:cNvCxnSpPr>
            <a:cxnSpLocks/>
          </xdr:cNvCxnSpPr>
        </xdr:nvCxnSpPr>
        <xdr:spPr>
          <a:xfrm>
            <a:off x="2255969" y="2665152"/>
            <a:ext cx="4347733"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grpSp>
        <xdr:nvGrpSpPr>
          <xdr:cNvPr id="31953" name="Grupo 31952">
            <a:hlinkClick xmlns:r="http://schemas.openxmlformats.org/officeDocument/2006/relationships" r:id="rId23"/>
            <a:extLst>
              <a:ext uri="{FF2B5EF4-FFF2-40B4-BE49-F238E27FC236}">
                <a16:creationId xmlns:a16="http://schemas.microsoft.com/office/drawing/2014/main" id="{00000000-0008-0000-0400-0000D17C0000}"/>
              </a:ext>
            </a:extLst>
          </xdr:cNvPr>
          <xdr:cNvGrpSpPr/>
        </xdr:nvGrpSpPr>
        <xdr:grpSpPr>
          <a:xfrm>
            <a:off x="9129173" y="2270631"/>
            <a:ext cx="1258347" cy="218652"/>
            <a:chOff x="10911682" y="4998869"/>
            <a:chExt cx="1258347" cy="218652"/>
          </a:xfrm>
        </xdr:grpSpPr>
        <xdr:sp macro="" textlink="">
          <xdr:nvSpPr>
            <xdr:cNvPr id="32026" name="Rectángulo: esquinas redondeadas 32025">
              <a:extLst>
                <a:ext uri="{FF2B5EF4-FFF2-40B4-BE49-F238E27FC236}">
                  <a16:creationId xmlns:a16="http://schemas.microsoft.com/office/drawing/2014/main" id="{00000000-0008-0000-0400-00001A7D0000}"/>
                </a:ext>
              </a:extLst>
            </xdr:cNvPr>
            <xdr:cNvSpPr/>
          </xdr:nvSpPr>
          <xdr:spPr>
            <a:xfrm>
              <a:off x="10978561" y="5035310"/>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27" name="CuadroTexto 123">
              <a:extLst>
                <a:ext uri="{FF2B5EF4-FFF2-40B4-BE49-F238E27FC236}">
                  <a16:creationId xmlns:a16="http://schemas.microsoft.com/office/drawing/2014/main" id="{00000000-0008-0000-0400-00001B7D0000}"/>
                </a:ext>
              </a:extLst>
            </xdr:cNvPr>
            <xdr:cNvSpPr txBox="1"/>
          </xdr:nvSpPr>
          <xdr:spPr>
            <a:xfrm>
              <a:off x="10911682" y="4998869"/>
              <a:ext cx="1258347" cy="21865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Vicerrectoría Administrativa y Financiera</a:t>
              </a:r>
            </a:p>
          </xdr:txBody>
        </xdr:sp>
      </xdr:grpSp>
      <xdr:cxnSp macro="">
        <xdr:nvCxnSpPr>
          <xdr:cNvPr id="31954" name="Conector recto 31953">
            <a:extLst>
              <a:ext uri="{FF2B5EF4-FFF2-40B4-BE49-F238E27FC236}">
                <a16:creationId xmlns:a16="http://schemas.microsoft.com/office/drawing/2014/main" id="{00000000-0008-0000-0400-0000D27C0000}"/>
              </a:ext>
            </a:extLst>
          </xdr:cNvPr>
          <xdr:cNvCxnSpPr>
            <a:cxnSpLocks/>
          </xdr:cNvCxnSpPr>
        </xdr:nvCxnSpPr>
        <xdr:spPr>
          <a:xfrm>
            <a:off x="4437177" y="2116398"/>
            <a:ext cx="532117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55" name="Conector recto 31954">
            <a:extLst>
              <a:ext uri="{FF2B5EF4-FFF2-40B4-BE49-F238E27FC236}">
                <a16:creationId xmlns:a16="http://schemas.microsoft.com/office/drawing/2014/main" id="{00000000-0008-0000-0400-0000D37C0000}"/>
              </a:ext>
            </a:extLst>
          </xdr:cNvPr>
          <xdr:cNvCxnSpPr>
            <a:cxnSpLocks/>
          </xdr:cNvCxnSpPr>
        </xdr:nvCxnSpPr>
        <xdr:spPr>
          <a:xfrm>
            <a:off x="4437177" y="2113182"/>
            <a:ext cx="0" cy="189191"/>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56" name="Conector recto 31955">
            <a:extLst>
              <a:ext uri="{FF2B5EF4-FFF2-40B4-BE49-F238E27FC236}">
                <a16:creationId xmlns:a16="http://schemas.microsoft.com/office/drawing/2014/main" id="{00000000-0008-0000-0400-0000D47C0000}"/>
              </a:ext>
            </a:extLst>
          </xdr:cNvPr>
          <xdr:cNvCxnSpPr>
            <a:cxnSpLocks/>
          </xdr:cNvCxnSpPr>
        </xdr:nvCxnSpPr>
        <xdr:spPr>
          <a:xfrm flipH="1">
            <a:off x="9758349" y="2113826"/>
            <a:ext cx="651" cy="189732"/>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grpSp>
        <xdr:nvGrpSpPr>
          <xdr:cNvPr id="31957" name="Grupo 31956">
            <a:hlinkClick xmlns:r="http://schemas.openxmlformats.org/officeDocument/2006/relationships" r:id="rId24"/>
            <a:extLst>
              <a:ext uri="{FF2B5EF4-FFF2-40B4-BE49-F238E27FC236}">
                <a16:creationId xmlns:a16="http://schemas.microsoft.com/office/drawing/2014/main" id="{00000000-0008-0000-0400-0000D57C0000}"/>
              </a:ext>
            </a:extLst>
          </xdr:cNvPr>
          <xdr:cNvGrpSpPr/>
        </xdr:nvGrpSpPr>
        <xdr:grpSpPr>
          <a:xfrm>
            <a:off x="9109147" y="2847847"/>
            <a:ext cx="1133409" cy="175435"/>
            <a:chOff x="10891656" y="5576085"/>
            <a:chExt cx="1133409" cy="175435"/>
          </a:xfrm>
        </xdr:grpSpPr>
        <xdr:sp macro="" textlink="">
          <xdr:nvSpPr>
            <xdr:cNvPr id="32024" name="Rectángulo: esquinas redondeadas 32023">
              <a:extLst>
                <a:ext uri="{FF2B5EF4-FFF2-40B4-BE49-F238E27FC236}">
                  <a16:creationId xmlns:a16="http://schemas.microsoft.com/office/drawing/2014/main" id="{00000000-0008-0000-0400-0000187D0000}"/>
                </a:ext>
              </a:extLst>
            </xdr:cNvPr>
            <xdr:cNvSpPr/>
          </xdr:nvSpPr>
          <xdr:spPr>
            <a:xfrm>
              <a:off x="10894765" y="5576085"/>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25" name="CuadroTexto 162">
              <a:extLst>
                <a:ext uri="{FF2B5EF4-FFF2-40B4-BE49-F238E27FC236}">
                  <a16:creationId xmlns:a16="http://schemas.microsoft.com/office/drawing/2014/main" id="{00000000-0008-0000-0400-0000197D0000}"/>
                </a:ext>
              </a:extLst>
            </xdr:cNvPr>
            <xdr:cNvSpPr txBox="1"/>
          </xdr:nvSpPr>
          <xdr:spPr>
            <a:xfrm>
              <a:off x="10891656" y="5576446"/>
              <a:ext cx="1114574" cy="1457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Oficina Talento Humano</a:t>
              </a:r>
            </a:p>
          </xdr:txBody>
        </xdr:sp>
      </xdr:grpSp>
      <xdr:grpSp>
        <xdr:nvGrpSpPr>
          <xdr:cNvPr id="31958" name="Grupo 31957">
            <a:hlinkClick xmlns:r="http://schemas.openxmlformats.org/officeDocument/2006/relationships" r:id="rId25"/>
            <a:extLst>
              <a:ext uri="{FF2B5EF4-FFF2-40B4-BE49-F238E27FC236}">
                <a16:creationId xmlns:a16="http://schemas.microsoft.com/office/drawing/2014/main" id="{00000000-0008-0000-0400-0000D67C0000}"/>
              </a:ext>
            </a:extLst>
          </xdr:cNvPr>
          <xdr:cNvGrpSpPr/>
        </xdr:nvGrpSpPr>
        <xdr:grpSpPr>
          <a:xfrm>
            <a:off x="9090832" y="3763846"/>
            <a:ext cx="1151724" cy="175985"/>
            <a:chOff x="10873341" y="6492084"/>
            <a:chExt cx="1151724" cy="175985"/>
          </a:xfrm>
        </xdr:grpSpPr>
        <xdr:sp macro="" textlink="">
          <xdr:nvSpPr>
            <xdr:cNvPr id="32022" name="Rectángulo: esquinas redondeadas 32021">
              <a:extLst>
                <a:ext uri="{FF2B5EF4-FFF2-40B4-BE49-F238E27FC236}">
                  <a16:creationId xmlns:a16="http://schemas.microsoft.com/office/drawing/2014/main" id="{00000000-0008-0000-0400-0000167D0000}"/>
                </a:ext>
              </a:extLst>
            </xdr:cNvPr>
            <xdr:cNvSpPr/>
          </xdr:nvSpPr>
          <xdr:spPr>
            <a:xfrm>
              <a:off x="10894765" y="6492634"/>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23" name="CuadroTexto 164">
              <a:extLst>
                <a:ext uri="{FF2B5EF4-FFF2-40B4-BE49-F238E27FC236}">
                  <a16:creationId xmlns:a16="http://schemas.microsoft.com/office/drawing/2014/main" id="{00000000-0008-0000-0400-0000177D0000}"/>
                </a:ext>
              </a:extLst>
            </xdr:cNvPr>
            <xdr:cNvSpPr txBox="1"/>
          </xdr:nvSpPr>
          <xdr:spPr>
            <a:xfrm>
              <a:off x="10873341" y="6492084"/>
              <a:ext cx="1144473" cy="1457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Oficina Infraestructura</a:t>
              </a:r>
            </a:p>
          </xdr:txBody>
        </xdr:sp>
      </xdr:grpSp>
      <xdr:cxnSp macro="">
        <xdr:nvCxnSpPr>
          <xdr:cNvPr id="31959" name="Conector recto 31958">
            <a:extLst>
              <a:ext uri="{FF2B5EF4-FFF2-40B4-BE49-F238E27FC236}">
                <a16:creationId xmlns:a16="http://schemas.microsoft.com/office/drawing/2014/main" id="{00000000-0008-0000-0400-0000D77C0000}"/>
              </a:ext>
            </a:extLst>
          </xdr:cNvPr>
          <xdr:cNvCxnSpPr>
            <a:cxnSpLocks/>
          </xdr:cNvCxnSpPr>
        </xdr:nvCxnSpPr>
        <xdr:spPr>
          <a:xfrm flipH="1">
            <a:off x="3793264" y="843295"/>
            <a:ext cx="232617"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60" name="Conector recto 31959">
            <a:extLst>
              <a:ext uri="{FF2B5EF4-FFF2-40B4-BE49-F238E27FC236}">
                <a16:creationId xmlns:a16="http://schemas.microsoft.com/office/drawing/2014/main" id="{00000000-0008-0000-0400-0000D87C0000}"/>
              </a:ext>
            </a:extLst>
          </xdr:cNvPr>
          <xdr:cNvCxnSpPr>
            <a:cxnSpLocks/>
          </xdr:cNvCxnSpPr>
        </xdr:nvCxnSpPr>
        <xdr:spPr>
          <a:xfrm flipH="1">
            <a:off x="3793264" y="1232154"/>
            <a:ext cx="232617"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grpSp>
        <xdr:nvGrpSpPr>
          <xdr:cNvPr id="31961" name="Grupo 31960">
            <a:hlinkClick xmlns:r="http://schemas.openxmlformats.org/officeDocument/2006/relationships" r:id="rId26"/>
            <a:extLst>
              <a:ext uri="{FF2B5EF4-FFF2-40B4-BE49-F238E27FC236}">
                <a16:creationId xmlns:a16="http://schemas.microsoft.com/office/drawing/2014/main" id="{00000000-0008-0000-0400-0000D97C0000}"/>
              </a:ext>
            </a:extLst>
          </xdr:cNvPr>
          <xdr:cNvGrpSpPr/>
        </xdr:nvGrpSpPr>
        <xdr:grpSpPr>
          <a:xfrm>
            <a:off x="3829813" y="2324083"/>
            <a:ext cx="1201593" cy="345331"/>
            <a:chOff x="5612322" y="5052321"/>
            <a:chExt cx="1201593" cy="345331"/>
          </a:xfrm>
        </xdr:grpSpPr>
        <xdr:sp macro="" textlink="">
          <xdr:nvSpPr>
            <xdr:cNvPr id="32019" name="Rectángulo: esquinas redondeadas 32018">
              <a:extLst>
                <a:ext uri="{FF2B5EF4-FFF2-40B4-BE49-F238E27FC236}">
                  <a16:creationId xmlns:a16="http://schemas.microsoft.com/office/drawing/2014/main" id="{00000000-0008-0000-0400-0000137D0000}"/>
                </a:ext>
              </a:extLst>
            </xdr:cNvPr>
            <xdr:cNvSpPr/>
          </xdr:nvSpPr>
          <xdr:spPr>
            <a:xfrm>
              <a:off x="5644126" y="5052321"/>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20" name="CuadroTexto 74">
              <a:extLst>
                <a:ext uri="{FF2B5EF4-FFF2-40B4-BE49-F238E27FC236}">
                  <a16:creationId xmlns:a16="http://schemas.microsoft.com/office/drawing/2014/main" id="{00000000-0008-0000-0400-0000147D0000}"/>
                </a:ext>
              </a:extLst>
            </xdr:cNvPr>
            <xdr:cNvSpPr txBox="1"/>
          </xdr:nvSpPr>
          <xdr:spPr>
            <a:xfrm>
              <a:off x="5612322" y="5072377"/>
              <a:ext cx="1201593" cy="1457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Vicerrectoría  Académica</a:t>
              </a:r>
            </a:p>
          </xdr:txBody>
        </xdr:sp>
        <xdr:cxnSp macro="">
          <xdr:nvCxnSpPr>
            <xdr:cNvPr id="32021" name="Conector recto 32020">
              <a:extLst>
                <a:ext uri="{FF2B5EF4-FFF2-40B4-BE49-F238E27FC236}">
                  <a16:creationId xmlns:a16="http://schemas.microsoft.com/office/drawing/2014/main" id="{00000000-0008-0000-0400-0000157D0000}"/>
                </a:ext>
              </a:extLst>
            </xdr:cNvPr>
            <xdr:cNvCxnSpPr>
              <a:cxnSpLocks/>
            </xdr:cNvCxnSpPr>
          </xdr:nvCxnSpPr>
          <xdr:spPr>
            <a:xfrm>
              <a:off x="6219686" y="5227150"/>
              <a:ext cx="0" cy="170502"/>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grpSp>
      <xdr:cxnSp macro="">
        <xdr:nvCxnSpPr>
          <xdr:cNvPr id="31962" name="Conector recto 31961">
            <a:extLst>
              <a:ext uri="{FF2B5EF4-FFF2-40B4-BE49-F238E27FC236}">
                <a16:creationId xmlns:a16="http://schemas.microsoft.com/office/drawing/2014/main" id="{00000000-0008-0000-0400-0000DA7C0000}"/>
              </a:ext>
            </a:extLst>
          </xdr:cNvPr>
          <xdr:cNvCxnSpPr>
            <a:cxnSpLocks/>
          </xdr:cNvCxnSpPr>
        </xdr:nvCxnSpPr>
        <xdr:spPr>
          <a:xfrm>
            <a:off x="6607833" y="3690120"/>
            <a:ext cx="297362"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grpSp>
        <xdr:nvGrpSpPr>
          <xdr:cNvPr id="31963" name="Grupo 31962">
            <a:hlinkClick xmlns:r="http://schemas.openxmlformats.org/officeDocument/2006/relationships" r:id="rId27"/>
            <a:extLst>
              <a:ext uri="{FF2B5EF4-FFF2-40B4-BE49-F238E27FC236}">
                <a16:creationId xmlns:a16="http://schemas.microsoft.com/office/drawing/2014/main" id="{00000000-0008-0000-0400-0000DB7C0000}"/>
              </a:ext>
            </a:extLst>
          </xdr:cNvPr>
          <xdr:cNvGrpSpPr/>
        </xdr:nvGrpSpPr>
        <xdr:grpSpPr>
          <a:xfrm>
            <a:off x="6611092" y="4014765"/>
            <a:ext cx="1417982" cy="179596"/>
            <a:chOff x="8393601" y="6743003"/>
            <a:chExt cx="1417982" cy="179596"/>
          </a:xfrm>
        </xdr:grpSpPr>
        <xdr:sp macro="" textlink="">
          <xdr:nvSpPr>
            <xdr:cNvPr id="32016" name="Rectángulo: esquinas redondeadas 32015">
              <a:extLst>
                <a:ext uri="{FF2B5EF4-FFF2-40B4-BE49-F238E27FC236}">
                  <a16:creationId xmlns:a16="http://schemas.microsoft.com/office/drawing/2014/main" id="{00000000-0008-0000-0400-0000107D0000}"/>
                </a:ext>
              </a:extLst>
            </xdr:cNvPr>
            <xdr:cNvSpPr/>
          </xdr:nvSpPr>
          <xdr:spPr>
            <a:xfrm>
              <a:off x="8681283" y="6747164"/>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17" name="CuadroTexto 81">
              <a:extLst>
                <a:ext uri="{FF2B5EF4-FFF2-40B4-BE49-F238E27FC236}">
                  <a16:creationId xmlns:a16="http://schemas.microsoft.com/office/drawing/2014/main" id="{00000000-0008-0000-0400-0000117D0000}"/>
                </a:ext>
              </a:extLst>
            </xdr:cNvPr>
            <xdr:cNvSpPr txBox="1"/>
          </xdr:nvSpPr>
          <xdr:spPr>
            <a:xfrm>
              <a:off x="8664678" y="6743003"/>
              <a:ext cx="1115578" cy="1457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Unidad de Publicaciones</a:t>
              </a:r>
            </a:p>
          </xdr:txBody>
        </xdr:sp>
        <xdr:cxnSp macro="">
          <xdr:nvCxnSpPr>
            <xdr:cNvPr id="32018" name="Conector recto 32017">
              <a:extLst>
                <a:ext uri="{FF2B5EF4-FFF2-40B4-BE49-F238E27FC236}">
                  <a16:creationId xmlns:a16="http://schemas.microsoft.com/office/drawing/2014/main" id="{00000000-0008-0000-0400-0000127D0000}"/>
                </a:ext>
              </a:extLst>
            </xdr:cNvPr>
            <xdr:cNvCxnSpPr>
              <a:cxnSpLocks/>
            </xdr:cNvCxnSpPr>
          </xdr:nvCxnSpPr>
          <xdr:spPr>
            <a:xfrm>
              <a:off x="8393601" y="6837442"/>
              <a:ext cx="297362"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grpSp>
      <xdr:grpSp>
        <xdr:nvGrpSpPr>
          <xdr:cNvPr id="31965" name="Grupo 31964">
            <a:hlinkClick xmlns:r="http://schemas.openxmlformats.org/officeDocument/2006/relationships" r:id="rId28"/>
            <a:extLst>
              <a:ext uri="{FF2B5EF4-FFF2-40B4-BE49-F238E27FC236}">
                <a16:creationId xmlns:a16="http://schemas.microsoft.com/office/drawing/2014/main" id="{00000000-0008-0000-0400-0000DD7C0000}"/>
              </a:ext>
            </a:extLst>
          </xdr:cNvPr>
          <xdr:cNvGrpSpPr/>
        </xdr:nvGrpSpPr>
        <xdr:grpSpPr>
          <a:xfrm>
            <a:off x="9047150" y="3288898"/>
            <a:ext cx="1188155" cy="181987"/>
            <a:chOff x="10829659" y="6017136"/>
            <a:chExt cx="1188155" cy="181987"/>
          </a:xfrm>
        </xdr:grpSpPr>
        <xdr:sp macro="" textlink="">
          <xdr:nvSpPr>
            <xdr:cNvPr id="32014" name="Rectángulo: esquinas redondeadas 32013">
              <a:extLst>
                <a:ext uri="{FF2B5EF4-FFF2-40B4-BE49-F238E27FC236}">
                  <a16:creationId xmlns:a16="http://schemas.microsoft.com/office/drawing/2014/main" id="{00000000-0008-0000-0400-00000E7D0000}"/>
                </a:ext>
              </a:extLst>
            </xdr:cNvPr>
            <xdr:cNvSpPr/>
          </xdr:nvSpPr>
          <xdr:spPr>
            <a:xfrm>
              <a:off x="10887514" y="6023688"/>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15" name="CuadroTexto 137">
              <a:extLst>
                <a:ext uri="{FF2B5EF4-FFF2-40B4-BE49-F238E27FC236}">
                  <a16:creationId xmlns:a16="http://schemas.microsoft.com/office/drawing/2014/main" id="{00000000-0008-0000-0400-00000F7D0000}"/>
                </a:ext>
              </a:extLst>
            </xdr:cNvPr>
            <xdr:cNvSpPr txBox="1"/>
          </xdr:nvSpPr>
          <xdr:spPr>
            <a:xfrm>
              <a:off x="10829659" y="6017136"/>
              <a:ext cx="1178641" cy="1457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Oficina Financiera</a:t>
              </a:r>
            </a:p>
          </xdr:txBody>
        </xdr:sp>
      </xdr:grpSp>
      <xdr:grpSp>
        <xdr:nvGrpSpPr>
          <xdr:cNvPr id="31966" name="Grupo 31965">
            <a:hlinkClick xmlns:r="http://schemas.openxmlformats.org/officeDocument/2006/relationships" r:id="rId29"/>
            <a:extLst>
              <a:ext uri="{FF2B5EF4-FFF2-40B4-BE49-F238E27FC236}">
                <a16:creationId xmlns:a16="http://schemas.microsoft.com/office/drawing/2014/main" id="{00000000-0008-0000-0400-0000DE7C0000}"/>
              </a:ext>
            </a:extLst>
          </xdr:cNvPr>
          <xdr:cNvGrpSpPr/>
        </xdr:nvGrpSpPr>
        <xdr:grpSpPr>
          <a:xfrm>
            <a:off x="9022148" y="4305777"/>
            <a:ext cx="1203439" cy="175435"/>
            <a:chOff x="10791957" y="7053065"/>
            <a:chExt cx="1203439" cy="175435"/>
          </a:xfrm>
        </xdr:grpSpPr>
        <xdr:sp macro="" textlink="">
          <xdr:nvSpPr>
            <xdr:cNvPr id="32012" name="Rectángulo: esquinas redondeadas 32011">
              <a:extLst>
                <a:ext uri="{FF2B5EF4-FFF2-40B4-BE49-F238E27FC236}">
                  <a16:creationId xmlns:a16="http://schemas.microsoft.com/office/drawing/2014/main" id="{00000000-0008-0000-0400-00000C7D0000}"/>
                </a:ext>
              </a:extLst>
            </xdr:cNvPr>
            <xdr:cNvSpPr/>
          </xdr:nvSpPr>
          <xdr:spPr>
            <a:xfrm>
              <a:off x="10865096" y="7053065"/>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13" name="CuadroTexto 166">
              <a:extLst>
                <a:ext uri="{FF2B5EF4-FFF2-40B4-BE49-F238E27FC236}">
                  <a16:creationId xmlns:a16="http://schemas.microsoft.com/office/drawing/2014/main" id="{00000000-0008-0000-0400-00000D7D0000}"/>
                </a:ext>
              </a:extLst>
            </xdr:cNvPr>
            <xdr:cNvSpPr txBox="1"/>
          </xdr:nvSpPr>
          <xdr:spPr>
            <a:xfrm>
              <a:off x="10791957" y="7058752"/>
              <a:ext cx="1203439" cy="1457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Oficina Contratación</a:t>
              </a:r>
            </a:p>
          </xdr:txBody>
        </xdr:sp>
      </xdr:grpSp>
      <xdr:grpSp>
        <xdr:nvGrpSpPr>
          <xdr:cNvPr id="31967" name="Grupo 31966">
            <a:hlinkClick xmlns:r="http://schemas.openxmlformats.org/officeDocument/2006/relationships" r:id="rId30"/>
            <a:extLst>
              <a:ext uri="{FF2B5EF4-FFF2-40B4-BE49-F238E27FC236}">
                <a16:creationId xmlns:a16="http://schemas.microsoft.com/office/drawing/2014/main" id="{00000000-0008-0000-0400-0000DF7C0000}"/>
              </a:ext>
            </a:extLst>
          </xdr:cNvPr>
          <xdr:cNvGrpSpPr/>
        </xdr:nvGrpSpPr>
        <xdr:grpSpPr>
          <a:xfrm>
            <a:off x="2572942" y="4260054"/>
            <a:ext cx="1133313" cy="218652"/>
            <a:chOff x="4368329" y="6988292"/>
            <a:chExt cx="1133313" cy="218652"/>
          </a:xfrm>
        </xdr:grpSpPr>
        <xdr:sp macro="" textlink="">
          <xdr:nvSpPr>
            <xdr:cNvPr id="32010" name="Rectángulo: esquinas redondeadas 32009">
              <a:extLst>
                <a:ext uri="{FF2B5EF4-FFF2-40B4-BE49-F238E27FC236}">
                  <a16:creationId xmlns:a16="http://schemas.microsoft.com/office/drawing/2014/main" id="{00000000-0008-0000-0400-00000A7D0000}"/>
                </a:ext>
              </a:extLst>
            </xdr:cNvPr>
            <xdr:cNvSpPr/>
          </xdr:nvSpPr>
          <xdr:spPr>
            <a:xfrm>
              <a:off x="4371342" y="7024301"/>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11" name="CuadroTexto 186">
              <a:extLst>
                <a:ext uri="{FF2B5EF4-FFF2-40B4-BE49-F238E27FC236}">
                  <a16:creationId xmlns:a16="http://schemas.microsoft.com/office/drawing/2014/main" id="{00000000-0008-0000-0400-00000B7D0000}"/>
                </a:ext>
              </a:extLst>
            </xdr:cNvPr>
            <xdr:cNvSpPr txBox="1"/>
          </xdr:nvSpPr>
          <xdr:spPr>
            <a:xfrm>
              <a:off x="4368329" y="6988292"/>
              <a:ext cx="1079047" cy="21865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Facultad Ciencias de la Salud</a:t>
              </a:r>
            </a:p>
          </xdr:txBody>
        </xdr:sp>
      </xdr:grpSp>
      <xdr:cxnSp macro="">
        <xdr:nvCxnSpPr>
          <xdr:cNvPr id="31968" name="Conector recto 31967">
            <a:extLst>
              <a:ext uri="{FF2B5EF4-FFF2-40B4-BE49-F238E27FC236}">
                <a16:creationId xmlns:a16="http://schemas.microsoft.com/office/drawing/2014/main" id="{00000000-0008-0000-0400-0000E07C0000}"/>
              </a:ext>
            </a:extLst>
          </xdr:cNvPr>
          <xdr:cNvCxnSpPr>
            <a:cxnSpLocks/>
          </xdr:cNvCxnSpPr>
        </xdr:nvCxnSpPr>
        <xdr:spPr>
          <a:xfrm>
            <a:off x="6594297" y="2833551"/>
            <a:ext cx="297362"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69" name="Conector recto 31968">
            <a:extLst>
              <a:ext uri="{FF2B5EF4-FFF2-40B4-BE49-F238E27FC236}">
                <a16:creationId xmlns:a16="http://schemas.microsoft.com/office/drawing/2014/main" id="{00000000-0008-0000-0400-0000E17C0000}"/>
              </a:ext>
            </a:extLst>
          </xdr:cNvPr>
          <xdr:cNvCxnSpPr>
            <a:cxnSpLocks/>
          </xdr:cNvCxnSpPr>
        </xdr:nvCxnSpPr>
        <xdr:spPr>
          <a:xfrm>
            <a:off x="8758407" y="2659061"/>
            <a:ext cx="1008000" cy="7493"/>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70" name="Conector recto 31969">
            <a:extLst>
              <a:ext uri="{FF2B5EF4-FFF2-40B4-BE49-F238E27FC236}">
                <a16:creationId xmlns:a16="http://schemas.microsoft.com/office/drawing/2014/main" id="{00000000-0008-0000-0400-0000E27C0000}"/>
              </a:ext>
            </a:extLst>
          </xdr:cNvPr>
          <xdr:cNvCxnSpPr>
            <a:cxnSpLocks/>
          </xdr:cNvCxnSpPr>
        </xdr:nvCxnSpPr>
        <xdr:spPr>
          <a:xfrm>
            <a:off x="9758347" y="2507465"/>
            <a:ext cx="0" cy="170502"/>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71" name="Conector recto 31970">
            <a:extLst>
              <a:ext uri="{FF2B5EF4-FFF2-40B4-BE49-F238E27FC236}">
                <a16:creationId xmlns:a16="http://schemas.microsoft.com/office/drawing/2014/main" id="{00000000-0008-0000-0400-0000E37C0000}"/>
              </a:ext>
            </a:extLst>
          </xdr:cNvPr>
          <xdr:cNvCxnSpPr>
            <a:cxnSpLocks/>
          </xdr:cNvCxnSpPr>
        </xdr:nvCxnSpPr>
        <xdr:spPr>
          <a:xfrm flipV="1">
            <a:off x="4030609" y="1635727"/>
            <a:ext cx="4763" cy="40682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xnSp macro="">
        <xdr:nvCxnSpPr>
          <xdr:cNvPr id="31972" name="Conector recto 31971">
            <a:extLst>
              <a:ext uri="{FF2B5EF4-FFF2-40B4-BE49-F238E27FC236}">
                <a16:creationId xmlns:a16="http://schemas.microsoft.com/office/drawing/2014/main" id="{00000000-0008-0000-0400-0000E47C0000}"/>
              </a:ext>
            </a:extLst>
          </xdr:cNvPr>
          <xdr:cNvCxnSpPr>
            <a:cxnSpLocks/>
          </xdr:cNvCxnSpPr>
        </xdr:nvCxnSpPr>
        <xdr:spPr>
          <a:xfrm>
            <a:off x="3812824" y="1639459"/>
            <a:ext cx="220798" cy="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xnSp macro="">
        <xdr:nvCxnSpPr>
          <xdr:cNvPr id="31973" name="Conector recto 31972">
            <a:extLst>
              <a:ext uri="{FF2B5EF4-FFF2-40B4-BE49-F238E27FC236}">
                <a16:creationId xmlns:a16="http://schemas.microsoft.com/office/drawing/2014/main" id="{00000000-0008-0000-0400-0000E57C0000}"/>
              </a:ext>
            </a:extLst>
          </xdr:cNvPr>
          <xdr:cNvCxnSpPr>
            <a:cxnSpLocks/>
          </xdr:cNvCxnSpPr>
        </xdr:nvCxnSpPr>
        <xdr:spPr>
          <a:xfrm>
            <a:off x="3805419" y="2038078"/>
            <a:ext cx="220798" cy="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xnSp macro="">
        <xdr:nvCxnSpPr>
          <xdr:cNvPr id="31974" name="Conector recto 31973">
            <a:extLst>
              <a:ext uri="{FF2B5EF4-FFF2-40B4-BE49-F238E27FC236}">
                <a16:creationId xmlns:a16="http://schemas.microsoft.com/office/drawing/2014/main" id="{00000000-0008-0000-0400-0000E67C0000}"/>
              </a:ext>
            </a:extLst>
          </xdr:cNvPr>
          <xdr:cNvCxnSpPr>
            <a:cxnSpLocks/>
          </xdr:cNvCxnSpPr>
        </xdr:nvCxnSpPr>
        <xdr:spPr>
          <a:xfrm>
            <a:off x="4051208" y="1838712"/>
            <a:ext cx="1301234" cy="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xnSp macro="">
        <xdr:nvCxnSpPr>
          <xdr:cNvPr id="31975" name="Conector recto 31974">
            <a:extLst>
              <a:ext uri="{FF2B5EF4-FFF2-40B4-BE49-F238E27FC236}">
                <a16:creationId xmlns:a16="http://schemas.microsoft.com/office/drawing/2014/main" id="{00000000-0008-0000-0400-0000E77C0000}"/>
              </a:ext>
            </a:extLst>
          </xdr:cNvPr>
          <xdr:cNvCxnSpPr>
            <a:cxnSpLocks/>
          </xdr:cNvCxnSpPr>
        </xdr:nvCxnSpPr>
        <xdr:spPr>
          <a:xfrm flipV="1">
            <a:off x="5342986" y="1043183"/>
            <a:ext cx="9459" cy="807964"/>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nvGrpSpPr>
          <xdr:cNvPr id="31976" name="Grupo 31975">
            <a:hlinkClick xmlns:r="http://schemas.openxmlformats.org/officeDocument/2006/relationships" r:id="rId31"/>
            <a:extLst>
              <a:ext uri="{FF2B5EF4-FFF2-40B4-BE49-F238E27FC236}">
                <a16:creationId xmlns:a16="http://schemas.microsoft.com/office/drawing/2014/main" id="{00000000-0008-0000-0400-0000E87C0000}"/>
              </a:ext>
            </a:extLst>
          </xdr:cNvPr>
          <xdr:cNvGrpSpPr/>
        </xdr:nvGrpSpPr>
        <xdr:grpSpPr>
          <a:xfrm>
            <a:off x="7633274" y="1708701"/>
            <a:ext cx="1252011" cy="307515"/>
            <a:chOff x="9415783" y="4436939"/>
            <a:chExt cx="1252011" cy="307515"/>
          </a:xfrm>
        </xdr:grpSpPr>
        <xdr:sp macro="" textlink="">
          <xdr:nvSpPr>
            <xdr:cNvPr id="32008" name="Rectángulo: esquinas redondeadas 32007">
              <a:extLst>
                <a:ext uri="{FF2B5EF4-FFF2-40B4-BE49-F238E27FC236}">
                  <a16:creationId xmlns:a16="http://schemas.microsoft.com/office/drawing/2014/main" id="{00000000-0008-0000-0400-0000087D0000}"/>
                </a:ext>
              </a:extLst>
            </xdr:cNvPr>
            <xdr:cNvSpPr/>
          </xdr:nvSpPr>
          <xdr:spPr>
            <a:xfrm>
              <a:off x="9461504" y="4474541"/>
              <a:ext cx="1130300" cy="269913"/>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09" name="CuadroTexto 8">
              <a:extLst>
                <a:ext uri="{FF2B5EF4-FFF2-40B4-BE49-F238E27FC236}">
                  <a16:creationId xmlns:a16="http://schemas.microsoft.com/office/drawing/2014/main" id="{00000000-0008-0000-0400-0000097D0000}"/>
                </a:ext>
              </a:extLst>
            </xdr:cNvPr>
            <xdr:cNvSpPr txBox="1"/>
          </xdr:nvSpPr>
          <xdr:spPr>
            <a:xfrm>
              <a:off x="9415783" y="4436939"/>
              <a:ext cx="1252011" cy="29153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Unidad Relaciones Internacionales e Interinstitucionales</a:t>
              </a:r>
            </a:p>
          </xdr:txBody>
        </xdr:sp>
      </xdr:grpSp>
      <xdr:grpSp>
        <xdr:nvGrpSpPr>
          <xdr:cNvPr id="31977" name="Grupo 31976">
            <a:hlinkClick xmlns:r="http://schemas.openxmlformats.org/officeDocument/2006/relationships" r:id="rId32"/>
            <a:extLst>
              <a:ext uri="{FF2B5EF4-FFF2-40B4-BE49-F238E27FC236}">
                <a16:creationId xmlns:a16="http://schemas.microsoft.com/office/drawing/2014/main" id="{00000000-0008-0000-0400-0000E97C0000}"/>
              </a:ext>
            </a:extLst>
          </xdr:cNvPr>
          <xdr:cNvGrpSpPr/>
        </xdr:nvGrpSpPr>
        <xdr:grpSpPr>
          <a:xfrm>
            <a:off x="6821097" y="2747728"/>
            <a:ext cx="1245968" cy="218652"/>
            <a:chOff x="8603606" y="5475966"/>
            <a:chExt cx="1245968" cy="218652"/>
          </a:xfrm>
        </xdr:grpSpPr>
        <xdr:sp macro="" textlink="">
          <xdr:nvSpPr>
            <xdr:cNvPr id="32006" name="Rectángulo: esquinas redondeadas 32005">
              <a:extLst>
                <a:ext uri="{FF2B5EF4-FFF2-40B4-BE49-F238E27FC236}">
                  <a16:creationId xmlns:a16="http://schemas.microsoft.com/office/drawing/2014/main" id="{00000000-0008-0000-0400-0000067D0000}"/>
                </a:ext>
              </a:extLst>
            </xdr:cNvPr>
            <xdr:cNvSpPr/>
          </xdr:nvSpPr>
          <xdr:spPr>
            <a:xfrm>
              <a:off x="8662535" y="5479051"/>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07" name="CuadroTexto 79">
              <a:extLst>
                <a:ext uri="{FF2B5EF4-FFF2-40B4-BE49-F238E27FC236}">
                  <a16:creationId xmlns:a16="http://schemas.microsoft.com/office/drawing/2014/main" id="{00000000-0008-0000-0400-0000077D0000}"/>
                </a:ext>
              </a:extLst>
            </xdr:cNvPr>
            <xdr:cNvSpPr txBox="1"/>
          </xdr:nvSpPr>
          <xdr:spPr>
            <a:xfrm>
              <a:off x="8603606" y="5475966"/>
              <a:ext cx="1245968" cy="21865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Oficina Bienestar Universitario</a:t>
              </a:r>
            </a:p>
          </xdr:txBody>
        </xdr:sp>
      </xdr:grpSp>
      <xdr:grpSp>
        <xdr:nvGrpSpPr>
          <xdr:cNvPr id="31978" name="Grupo 31977">
            <a:hlinkClick xmlns:r="http://schemas.openxmlformats.org/officeDocument/2006/relationships" r:id="rId33"/>
            <a:extLst>
              <a:ext uri="{FF2B5EF4-FFF2-40B4-BE49-F238E27FC236}">
                <a16:creationId xmlns:a16="http://schemas.microsoft.com/office/drawing/2014/main" id="{00000000-0008-0000-0400-0000EA7C0000}"/>
              </a:ext>
            </a:extLst>
          </xdr:cNvPr>
          <xdr:cNvGrpSpPr/>
        </xdr:nvGrpSpPr>
        <xdr:grpSpPr>
          <a:xfrm>
            <a:off x="6872500" y="3129896"/>
            <a:ext cx="1200686" cy="218652"/>
            <a:chOff x="8655009" y="5858134"/>
            <a:chExt cx="1200686" cy="218652"/>
          </a:xfrm>
        </xdr:grpSpPr>
        <xdr:sp macro="" textlink="">
          <xdr:nvSpPr>
            <xdr:cNvPr id="32004" name="Rectángulo: esquinas redondeadas 32003">
              <a:extLst>
                <a:ext uri="{FF2B5EF4-FFF2-40B4-BE49-F238E27FC236}">
                  <a16:creationId xmlns:a16="http://schemas.microsoft.com/office/drawing/2014/main" id="{00000000-0008-0000-0400-0000047D0000}"/>
                </a:ext>
              </a:extLst>
            </xdr:cNvPr>
            <xdr:cNvSpPr/>
          </xdr:nvSpPr>
          <xdr:spPr>
            <a:xfrm>
              <a:off x="8681283" y="5894687"/>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05" name="CuadroTexto 188">
              <a:extLst>
                <a:ext uri="{FF2B5EF4-FFF2-40B4-BE49-F238E27FC236}">
                  <a16:creationId xmlns:a16="http://schemas.microsoft.com/office/drawing/2014/main" id="{00000000-0008-0000-0400-0000057D0000}"/>
                </a:ext>
              </a:extLst>
            </xdr:cNvPr>
            <xdr:cNvSpPr txBox="1"/>
          </xdr:nvSpPr>
          <xdr:spPr>
            <a:xfrm>
              <a:off x="8655009" y="5858134"/>
              <a:ext cx="1200686" cy="21865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Oficina Registro y Control Académico</a:t>
              </a:r>
            </a:p>
          </xdr:txBody>
        </xdr:sp>
      </xdr:grpSp>
      <xdr:cxnSp macro="">
        <xdr:nvCxnSpPr>
          <xdr:cNvPr id="31979" name="Conector recto 31978">
            <a:extLst>
              <a:ext uri="{FF2B5EF4-FFF2-40B4-BE49-F238E27FC236}">
                <a16:creationId xmlns:a16="http://schemas.microsoft.com/office/drawing/2014/main" id="{00000000-0008-0000-0400-0000EB7C0000}"/>
              </a:ext>
            </a:extLst>
          </xdr:cNvPr>
          <xdr:cNvCxnSpPr>
            <a:cxnSpLocks/>
          </xdr:cNvCxnSpPr>
        </xdr:nvCxnSpPr>
        <xdr:spPr>
          <a:xfrm flipH="1">
            <a:off x="2247900" y="3124083"/>
            <a:ext cx="32400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80" name="Conector recto 31979">
            <a:extLst>
              <a:ext uri="{FF2B5EF4-FFF2-40B4-BE49-F238E27FC236}">
                <a16:creationId xmlns:a16="http://schemas.microsoft.com/office/drawing/2014/main" id="{00000000-0008-0000-0400-0000EC7C0000}"/>
              </a:ext>
            </a:extLst>
          </xdr:cNvPr>
          <xdr:cNvCxnSpPr>
            <a:cxnSpLocks/>
          </xdr:cNvCxnSpPr>
        </xdr:nvCxnSpPr>
        <xdr:spPr>
          <a:xfrm flipH="1">
            <a:off x="2257178" y="3344490"/>
            <a:ext cx="32400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81" name="Conector recto 31980">
            <a:extLst>
              <a:ext uri="{FF2B5EF4-FFF2-40B4-BE49-F238E27FC236}">
                <a16:creationId xmlns:a16="http://schemas.microsoft.com/office/drawing/2014/main" id="{00000000-0008-0000-0400-0000ED7C0000}"/>
              </a:ext>
            </a:extLst>
          </xdr:cNvPr>
          <xdr:cNvCxnSpPr>
            <a:cxnSpLocks/>
          </xdr:cNvCxnSpPr>
        </xdr:nvCxnSpPr>
        <xdr:spPr>
          <a:xfrm flipH="1">
            <a:off x="2258504" y="3584671"/>
            <a:ext cx="32400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82" name="Conector recto 31981">
            <a:extLst>
              <a:ext uri="{FF2B5EF4-FFF2-40B4-BE49-F238E27FC236}">
                <a16:creationId xmlns:a16="http://schemas.microsoft.com/office/drawing/2014/main" id="{00000000-0008-0000-0400-0000EE7C0000}"/>
              </a:ext>
            </a:extLst>
          </xdr:cNvPr>
          <xdr:cNvCxnSpPr>
            <a:cxnSpLocks/>
          </xdr:cNvCxnSpPr>
        </xdr:nvCxnSpPr>
        <xdr:spPr>
          <a:xfrm flipH="1">
            <a:off x="2258504" y="3817522"/>
            <a:ext cx="32400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83" name="Conector recto 31982">
            <a:extLst>
              <a:ext uri="{FF2B5EF4-FFF2-40B4-BE49-F238E27FC236}">
                <a16:creationId xmlns:a16="http://schemas.microsoft.com/office/drawing/2014/main" id="{00000000-0008-0000-0400-0000EF7C0000}"/>
              </a:ext>
            </a:extLst>
          </xdr:cNvPr>
          <xdr:cNvCxnSpPr>
            <a:cxnSpLocks/>
          </xdr:cNvCxnSpPr>
        </xdr:nvCxnSpPr>
        <xdr:spPr>
          <a:xfrm flipH="1">
            <a:off x="2251877" y="4099125"/>
            <a:ext cx="32400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84" name="Conector recto 31983">
            <a:extLst>
              <a:ext uri="{FF2B5EF4-FFF2-40B4-BE49-F238E27FC236}">
                <a16:creationId xmlns:a16="http://schemas.microsoft.com/office/drawing/2014/main" id="{00000000-0008-0000-0400-0000F07C0000}"/>
              </a:ext>
            </a:extLst>
          </xdr:cNvPr>
          <xdr:cNvCxnSpPr>
            <a:cxnSpLocks/>
          </xdr:cNvCxnSpPr>
        </xdr:nvCxnSpPr>
        <xdr:spPr>
          <a:xfrm flipH="1">
            <a:off x="2255962" y="4369335"/>
            <a:ext cx="32400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85" name="Conector recto 31984">
            <a:extLst>
              <a:ext uri="{FF2B5EF4-FFF2-40B4-BE49-F238E27FC236}">
                <a16:creationId xmlns:a16="http://schemas.microsoft.com/office/drawing/2014/main" id="{00000000-0008-0000-0400-0000F17C0000}"/>
              </a:ext>
            </a:extLst>
          </xdr:cNvPr>
          <xdr:cNvCxnSpPr>
            <a:cxnSpLocks/>
          </xdr:cNvCxnSpPr>
        </xdr:nvCxnSpPr>
        <xdr:spPr>
          <a:xfrm flipH="1">
            <a:off x="4620427" y="2903525"/>
            <a:ext cx="28800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86" name="Conector recto 31985">
            <a:extLst>
              <a:ext uri="{FF2B5EF4-FFF2-40B4-BE49-F238E27FC236}">
                <a16:creationId xmlns:a16="http://schemas.microsoft.com/office/drawing/2014/main" id="{00000000-0008-0000-0400-0000F27C0000}"/>
              </a:ext>
            </a:extLst>
          </xdr:cNvPr>
          <xdr:cNvCxnSpPr>
            <a:cxnSpLocks/>
          </xdr:cNvCxnSpPr>
        </xdr:nvCxnSpPr>
        <xdr:spPr>
          <a:xfrm flipH="1">
            <a:off x="4628297" y="3293025"/>
            <a:ext cx="28800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87" name="Conector recto 31986">
            <a:extLst>
              <a:ext uri="{FF2B5EF4-FFF2-40B4-BE49-F238E27FC236}">
                <a16:creationId xmlns:a16="http://schemas.microsoft.com/office/drawing/2014/main" id="{00000000-0008-0000-0400-0000F37C0000}"/>
              </a:ext>
            </a:extLst>
          </xdr:cNvPr>
          <xdr:cNvCxnSpPr>
            <a:cxnSpLocks/>
          </xdr:cNvCxnSpPr>
        </xdr:nvCxnSpPr>
        <xdr:spPr>
          <a:xfrm flipH="1">
            <a:off x="4642859" y="3698581"/>
            <a:ext cx="28800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88" name="Conector recto 31987">
            <a:extLst>
              <a:ext uri="{FF2B5EF4-FFF2-40B4-BE49-F238E27FC236}">
                <a16:creationId xmlns:a16="http://schemas.microsoft.com/office/drawing/2014/main" id="{00000000-0008-0000-0400-0000F47C0000}"/>
              </a:ext>
            </a:extLst>
          </xdr:cNvPr>
          <xdr:cNvCxnSpPr>
            <a:cxnSpLocks/>
          </xdr:cNvCxnSpPr>
        </xdr:nvCxnSpPr>
        <xdr:spPr>
          <a:xfrm flipH="1">
            <a:off x="4631189" y="4091192"/>
            <a:ext cx="28800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90" name="Conector recto 31989">
            <a:extLst>
              <a:ext uri="{FF2B5EF4-FFF2-40B4-BE49-F238E27FC236}">
                <a16:creationId xmlns:a16="http://schemas.microsoft.com/office/drawing/2014/main" id="{00000000-0008-0000-0400-0000F67C0000}"/>
              </a:ext>
            </a:extLst>
          </xdr:cNvPr>
          <xdr:cNvCxnSpPr>
            <a:cxnSpLocks/>
          </xdr:cNvCxnSpPr>
        </xdr:nvCxnSpPr>
        <xdr:spPr>
          <a:xfrm>
            <a:off x="8758407" y="2647866"/>
            <a:ext cx="0" cy="1761852"/>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91" name="Conector recto 31990">
            <a:extLst>
              <a:ext uri="{FF2B5EF4-FFF2-40B4-BE49-F238E27FC236}">
                <a16:creationId xmlns:a16="http://schemas.microsoft.com/office/drawing/2014/main" id="{00000000-0008-0000-0400-0000F77C0000}"/>
              </a:ext>
            </a:extLst>
          </xdr:cNvPr>
          <xdr:cNvCxnSpPr>
            <a:cxnSpLocks/>
          </xdr:cNvCxnSpPr>
        </xdr:nvCxnSpPr>
        <xdr:spPr>
          <a:xfrm flipH="1">
            <a:off x="8746958" y="2926248"/>
            <a:ext cx="36000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92" name="Conector recto 31991">
            <a:extLst>
              <a:ext uri="{FF2B5EF4-FFF2-40B4-BE49-F238E27FC236}">
                <a16:creationId xmlns:a16="http://schemas.microsoft.com/office/drawing/2014/main" id="{00000000-0008-0000-0400-0000F87C0000}"/>
              </a:ext>
            </a:extLst>
          </xdr:cNvPr>
          <xdr:cNvCxnSpPr>
            <a:cxnSpLocks/>
          </xdr:cNvCxnSpPr>
        </xdr:nvCxnSpPr>
        <xdr:spPr>
          <a:xfrm flipH="1">
            <a:off x="8758407" y="3373948"/>
            <a:ext cx="36000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93" name="Conector recto 31992">
            <a:extLst>
              <a:ext uri="{FF2B5EF4-FFF2-40B4-BE49-F238E27FC236}">
                <a16:creationId xmlns:a16="http://schemas.microsoft.com/office/drawing/2014/main" id="{00000000-0008-0000-0400-0000F97C0000}"/>
              </a:ext>
            </a:extLst>
          </xdr:cNvPr>
          <xdr:cNvCxnSpPr>
            <a:cxnSpLocks/>
          </xdr:cNvCxnSpPr>
        </xdr:nvCxnSpPr>
        <xdr:spPr>
          <a:xfrm flipH="1">
            <a:off x="8746958" y="3845249"/>
            <a:ext cx="36000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94" name="Conector recto 31993">
            <a:extLst>
              <a:ext uri="{FF2B5EF4-FFF2-40B4-BE49-F238E27FC236}">
                <a16:creationId xmlns:a16="http://schemas.microsoft.com/office/drawing/2014/main" id="{00000000-0008-0000-0400-0000FA7C0000}"/>
              </a:ext>
            </a:extLst>
          </xdr:cNvPr>
          <xdr:cNvCxnSpPr>
            <a:cxnSpLocks/>
          </xdr:cNvCxnSpPr>
        </xdr:nvCxnSpPr>
        <xdr:spPr>
          <a:xfrm flipH="1">
            <a:off x="8746958" y="4394439"/>
            <a:ext cx="36000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95" name="Conector recto 31994">
            <a:extLst>
              <a:ext uri="{FF2B5EF4-FFF2-40B4-BE49-F238E27FC236}">
                <a16:creationId xmlns:a16="http://schemas.microsoft.com/office/drawing/2014/main" id="{00000000-0008-0000-0400-0000FB7C0000}"/>
              </a:ext>
            </a:extLst>
          </xdr:cNvPr>
          <xdr:cNvCxnSpPr>
            <a:cxnSpLocks/>
          </xdr:cNvCxnSpPr>
        </xdr:nvCxnSpPr>
        <xdr:spPr>
          <a:xfrm>
            <a:off x="7326000" y="1105673"/>
            <a:ext cx="0" cy="1023011"/>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96" name="Conector recto 31995">
            <a:extLst>
              <a:ext uri="{FF2B5EF4-FFF2-40B4-BE49-F238E27FC236}">
                <a16:creationId xmlns:a16="http://schemas.microsoft.com/office/drawing/2014/main" id="{00000000-0008-0000-0400-0000FC7C0000}"/>
              </a:ext>
            </a:extLst>
          </xdr:cNvPr>
          <xdr:cNvCxnSpPr>
            <a:cxnSpLocks/>
          </xdr:cNvCxnSpPr>
        </xdr:nvCxnSpPr>
        <xdr:spPr>
          <a:xfrm flipH="1">
            <a:off x="7326000" y="1414092"/>
            <a:ext cx="36000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cxnSp macro="">
        <xdr:nvCxnSpPr>
          <xdr:cNvPr id="31997" name="Conector recto 31996">
            <a:extLst>
              <a:ext uri="{FF2B5EF4-FFF2-40B4-BE49-F238E27FC236}">
                <a16:creationId xmlns:a16="http://schemas.microsoft.com/office/drawing/2014/main" id="{00000000-0008-0000-0400-0000FD7C0000}"/>
              </a:ext>
            </a:extLst>
          </xdr:cNvPr>
          <xdr:cNvCxnSpPr>
            <a:cxnSpLocks/>
          </xdr:cNvCxnSpPr>
        </xdr:nvCxnSpPr>
        <xdr:spPr>
          <a:xfrm flipH="1">
            <a:off x="7326000" y="1875175"/>
            <a:ext cx="360000" cy="0"/>
          </a:xfrm>
          <a:prstGeom prst="line">
            <a:avLst/>
          </a:prstGeom>
          <a:ln>
            <a:headEnd type="none" w="med" len="med"/>
            <a:tailEnd type="none" w="med" len="med"/>
          </a:ln>
        </xdr:spPr>
        <xdr:style>
          <a:lnRef idx="2">
            <a:schemeClr val="dk1"/>
          </a:lnRef>
          <a:fillRef idx="0">
            <a:schemeClr val="dk1"/>
          </a:fillRef>
          <a:effectRef idx="1">
            <a:schemeClr val="dk1"/>
          </a:effectRef>
          <a:fontRef idx="minor">
            <a:schemeClr val="tx1"/>
          </a:fontRef>
        </xdr:style>
      </xdr:cxnSp>
      <xdr:grpSp>
        <xdr:nvGrpSpPr>
          <xdr:cNvPr id="32219" name="Grupo 32218">
            <a:hlinkClick xmlns:r="http://schemas.openxmlformats.org/officeDocument/2006/relationships" r:id="rId34"/>
            <a:extLst>
              <a:ext uri="{FF2B5EF4-FFF2-40B4-BE49-F238E27FC236}">
                <a16:creationId xmlns:a16="http://schemas.microsoft.com/office/drawing/2014/main" id="{00000000-0008-0000-0400-0000DB7D0000}"/>
              </a:ext>
            </a:extLst>
          </xdr:cNvPr>
          <xdr:cNvGrpSpPr/>
        </xdr:nvGrpSpPr>
        <xdr:grpSpPr>
          <a:xfrm>
            <a:off x="4851400" y="4291937"/>
            <a:ext cx="1203439" cy="226898"/>
            <a:chOff x="10791957" y="7001602"/>
            <a:chExt cx="1203439" cy="226898"/>
          </a:xfrm>
        </xdr:grpSpPr>
        <xdr:sp macro="" textlink="">
          <xdr:nvSpPr>
            <xdr:cNvPr id="32221" name="Rectángulo: esquinas redondeadas 32220">
              <a:extLst>
                <a:ext uri="{FF2B5EF4-FFF2-40B4-BE49-F238E27FC236}">
                  <a16:creationId xmlns:a16="http://schemas.microsoft.com/office/drawing/2014/main" id="{00000000-0008-0000-0400-0000DD7D0000}"/>
                </a:ext>
              </a:extLst>
            </xdr:cNvPr>
            <xdr:cNvSpPr/>
          </xdr:nvSpPr>
          <xdr:spPr>
            <a:xfrm>
              <a:off x="10865096" y="7053065"/>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222" name="CuadroTexto 166">
              <a:extLst>
                <a:ext uri="{FF2B5EF4-FFF2-40B4-BE49-F238E27FC236}">
                  <a16:creationId xmlns:a16="http://schemas.microsoft.com/office/drawing/2014/main" id="{00000000-0008-0000-0400-0000DE7D0000}"/>
                </a:ext>
              </a:extLst>
            </xdr:cNvPr>
            <xdr:cNvSpPr txBox="1"/>
          </xdr:nvSpPr>
          <xdr:spPr>
            <a:xfrm>
              <a:off x="10791957" y="7001602"/>
              <a:ext cx="1203439" cy="1457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600" b="1">
                  <a:latin typeface="Arial" panose="020B0604020202020204" pitchFamily="34" charset="0"/>
                  <a:cs typeface="Arial" panose="020B0604020202020204" pitchFamily="34" charset="0"/>
                </a:rPr>
                <a:t>Catedra</a:t>
              </a:r>
              <a:r>
                <a:rPr lang="es-CO" sz="600" b="1" baseline="0">
                  <a:latin typeface="Arial" panose="020B0604020202020204" pitchFamily="34" charset="0"/>
                  <a:cs typeface="Arial" panose="020B0604020202020204" pitchFamily="34" charset="0"/>
                </a:rPr>
                <a:t> Unesco en Desarrollo del Niño</a:t>
              </a:r>
              <a:endParaRPr lang="es-CO" sz="600" b="1">
                <a:latin typeface="Arial" panose="020B0604020202020204" pitchFamily="34" charset="0"/>
                <a:cs typeface="Arial" panose="020B0604020202020204" pitchFamily="34" charset="0"/>
              </a:endParaRPr>
            </a:p>
          </xdr:txBody>
        </xdr:sp>
      </xdr:grpSp>
      <xdr:grpSp>
        <xdr:nvGrpSpPr>
          <xdr:cNvPr id="9" name="Grupo 8">
            <a:hlinkClick xmlns:r="http://schemas.openxmlformats.org/officeDocument/2006/relationships" r:id="rId35"/>
            <a:extLst>
              <a:ext uri="{FF2B5EF4-FFF2-40B4-BE49-F238E27FC236}">
                <a16:creationId xmlns:a16="http://schemas.microsoft.com/office/drawing/2014/main" id="{19B66CA2-174F-0381-F872-E1B26341C7BA}"/>
              </a:ext>
            </a:extLst>
          </xdr:cNvPr>
          <xdr:cNvGrpSpPr/>
        </xdr:nvGrpSpPr>
        <xdr:grpSpPr>
          <a:xfrm>
            <a:off x="6808892" y="899275"/>
            <a:ext cx="1130300" cy="224998"/>
            <a:chOff x="6808892" y="899275"/>
            <a:chExt cx="1130300" cy="224998"/>
          </a:xfrm>
        </xdr:grpSpPr>
        <xdr:sp macro="" textlink="">
          <xdr:nvSpPr>
            <xdr:cNvPr id="32002" name="Rectángulo: esquinas redondeadas 32001">
              <a:hlinkClick xmlns:r="http://schemas.openxmlformats.org/officeDocument/2006/relationships" r:id="rId35"/>
              <a:extLst>
                <a:ext uri="{FF2B5EF4-FFF2-40B4-BE49-F238E27FC236}">
                  <a16:creationId xmlns:a16="http://schemas.microsoft.com/office/drawing/2014/main" id="{00000000-0008-0000-0400-0000027D0000}"/>
                </a:ext>
              </a:extLst>
            </xdr:cNvPr>
            <xdr:cNvSpPr/>
          </xdr:nvSpPr>
          <xdr:spPr>
            <a:xfrm>
              <a:off x="6808892" y="922125"/>
              <a:ext cx="1130300" cy="175435"/>
            </a:xfrm>
            <a:prstGeom prst="roundRect">
              <a:avLst/>
            </a:prstGeom>
            <a:solidFill>
              <a:schemeClr val="bg2">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lang="es-CO" sz="1100"/>
            </a:p>
          </xdr:txBody>
        </xdr:sp>
        <xdr:sp macro="" textlink="">
          <xdr:nvSpPr>
            <xdr:cNvPr id="32003" name="CuadroTexto 19">
              <a:extLst>
                <a:ext uri="{FF2B5EF4-FFF2-40B4-BE49-F238E27FC236}">
                  <a16:creationId xmlns:a16="http://schemas.microsoft.com/office/drawing/2014/main" id="{00000000-0008-0000-0400-0000037D0000}"/>
                </a:ext>
              </a:extLst>
            </xdr:cNvPr>
            <xdr:cNvSpPr txBox="1"/>
          </xdr:nvSpPr>
          <xdr:spPr>
            <a:xfrm>
              <a:off x="6990138" y="899275"/>
              <a:ext cx="693642" cy="22499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900" b="1">
                  <a:latin typeface="Arial" panose="020B0604020202020204" pitchFamily="34" charset="0"/>
                  <a:cs typeface="Arial" panose="020B0604020202020204" pitchFamily="34" charset="0"/>
                </a:rPr>
                <a:t>Rectoría</a:t>
              </a:r>
            </a:p>
          </xdr:txBody>
        </xdr:sp>
      </xdr:grpSp>
    </xdr:grpSp>
    <xdr:clientData/>
  </xdr:twoCellAnchor>
  <xdr:twoCellAnchor>
    <xdr:from>
      <xdr:col>2</xdr:col>
      <xdr:colOff>4203700</xdr:colOff>
      <xdr:row>24</xdr:row>
      <xdr:rowOff>101124</xdr:rowOff>
    </xdr:from>
    <xdr:to>
      <xdr:col>2</xdr:col>
      <xdr:colOff>8769350</xdr:colOff>
      <xdr:row>27</xdr:row>
      <xdr:rowOff>6350</xdr:rowOff>
    </xdr:to>
    <xdr:sp macro="" textlink="">
      <xdr:nvSpPr>
        <xdr:cNvPr id="2" name="Rectángulo: esquinas redondeadas 1">
          <a:extLst>
            <a:ext uri="{FF2B5EF4-FFF2-40B4-BE49-F238E27FC236}">
              <a16:creationId xmlns:a16="http://schemas.microsoft.com/office/drawing/2014/main" id="{CC78B434-F868-402C-AA66-833B4BD7C330}"/>
            </a:ext>
          </a:extLst>
        </xdr:cNvPr>
        <xdr:cNvSpPr/>
      </xdr:nvSpPr>
      <xdr:spPr>
        <a:xfrm>
          <a:off x="7207250" y="4946174"/>
          <a:ext cx="4565650" cy="476726"/>
        </a:xfrm>
        <a:prstGeom prst="roundRect">
          <a:avLst/>
        </a:prstGeom>
        <a:solidFill>
          <a:schemeClr val="bg1">
            <a:lumMod val="85000"/>
            <a:alpha val="6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CO" sz="1000" b="1">
              <a:solidFill>
                <a:schemeClr val="tx1">
                  <a:lumMod val="50000"/>
                  <a:lumOff val="50000"/>
                </a:schemeClr>
              </a:solidFill>
              <a:effectLst/>
              <a:latin typeface="+mn-lt"/>
              <a:ea typeface="+mn-ea"/>
              <a:cs typeface="+mn-cs"/>
            </a:rPr>
            <a:t>- Para mejor visualización oculte la cinta de opciones</a:t>
          </a:r>
          <a:endParaRPr lang="es-CO" sz="1000">
            <a:solidFill>
              <a:schemeClr val="tx1">
                <a:lumMod val="50000"/>
                <a:lumOff val="50000"/>
              </a:schemeClr>
            </a:solidFill>
            <a:effectLst/>
            <a:latin typeface="+mn-lt"/>
            <a:ea typeface="+mn-ea"/>
            <a:cs typeface="+mn-cs"/>
          </a:endParaRPr>
        </a:p>
        <a:p>
          <a:r>
            <a:rPr lang="es-CO" sz="1000" b="1">
              <a:solidFill>
                <a:schemeClr val="tx1">
                  <a:lumMod val="50000"/>
                  <a:lumOff val="50000"/>
                </a:schemeClr>
              </a:solidFill>
              <a:effectLst/>
              <a:latin typeface="+mn-lt"/>
              <a:ea typeface="+mn-ea"/>
              <a:cs typeface="+mn-cs"/>
            </a:rPr>
            <a:t>- Con el cursor presione el área de su interés para ingresar al Plan de Acción de la unidad  </a:t>
          </a:r>
          <a:endParaRPr lang="es-CO" sz="1000">
            <a:solidFill>
              <a:schemeClr val="tx1">
                <a:lumMod val="50000"/>
                <a:lumOff val="50000"/>
              </a:schemeClr>
            </a:solidFill>
            <a:effectLst/>
            <a:latin typeface="+mn-lt"/>
            <a:ea typeface="+mn-ea"/>
            <a:cs typeface="+mn-cs"/>
          </a:endParaRPr>
        </a:p>
      </xdr:txBody>
    </xdr:sp>
    <xdr:clientData/>
  </xdr:twoCellAnchor>
  <xdr:twoCellAnchor>
    <xdr:from>
      <xdr:col>2</xdr:col>
      <xdr:colOff>7467600</xdr:colOff>
      <xdr:row>24</xdr:row>
      <xdr:rowOff>19050</xdr:rowOff>
    </xdr:from>
    <xdr:to>
      <xdr:col>2</xdr:col>
      <xdr:colOff>8724900</xdr:colOff>
      <xdr:row>25</xdr:row>
      <xdr:rowOff>23574</xdr:rowOff>
    </xdr:to>
    <xdr:sp macro="" textlink="">
      <xdr:nvSpPr>
        <xdr:cNvPr id="5" name="Rectángulo: esquinas redondeadas 4">
          <a:extLst>
            <a:ext uri="{FF2B5EF4-FFF2-40B4-BE49-F238E27FC236}">
              <a16:creationId xmlns:a16="http://schemas.microsoft.com/office/drawing/2014/main" id="{B0FBE721-3FB3-4289-B3AB-9CD40B13ABDF}"/>
            </a:ext>
          </a:extLst>
        </xdr:cNvPr>
        <xdr:cNvSpPr/>
      </xdr:nvSpPr>
      <xdr:spPr>
        <a:xfrm>
          <a:off x="10471150" y="4864100"/>
          <a:ext cx="1257300" cy="195024"/>
        </a:xfrm>
        <a:prstGeom prst="round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sz="1100" b="1"/>
            <a:t>INSTRUCCIONES</a:t>
          </a:r>
          <a:r>
            <a:rPr lang="es-CO" sz="1100" b="1" baseline="0"/>
            <a:t> </a:t>
          </a:r>
          <a:endParaRPr lang="es-CO" sz="1100" b="1"/>
        </a:p>
      </xdr:txBody>
    </xdr:sp>
    <xdr:clientData/>
  </xdr:twoCellAnchor>
  <xdr:twoCellAnchor>
    <xdr:from>
      <xdr:col>2</xdr:col>
      <xdr:colOff>7600950</xdr:colOff>
      <xdr:row>12</xdr:row>
      <xdr:rowOff>146050</xdr:rowOff>
    </xdr:from>
    <xdr:to>
      <xdr:col>2</xdr:col>
      <xdr:colOff>8718550</xdr:colOff>
      <xdr:row>15</xdr:row>
      <xdr:rowOff>82550</xdr:rowOff>
    </xdr:to>
    <xdr:sp macro="" textlink="">
      <xdr:nvSpPr>
        <xdr:cNvPr id="4" name="Elipse 3">
          <a:hlinkClick xmlns:r="http://schemas.openxmlformats.org/officeDocument/2006/relationships" r:id="rId36"/>
          <a:extLst>
            <a:ext uri="{FF2B5EF4-FFF2-40B4-BE49-F238E27FC236}">
              <a16:creationId xmlns:a16="http://schemas.microsoft.com/office/drawing/2014/main" id="{DDE25624-CF41-5530-51CA-C07A38AD085D}"/>
            </a:ext>
          </a:extLst>
        </xdr:cNvPr>
        <xdr:cNvSpPr/>
      </xdr:nvSpPr>
      <xdr:spPr>
        <a:xfrm>
          <a:off x="10604500" y="2705100"/>
          <a:ext cx="1117600" cy="508000"/>
        </a:xfrm>
        <a:prstGeom prst="ellipse">
          <a:avLst/>
        </a:prstGeom>
        <a:solidFill>
          <a:srgbClr val="C00000">
            <a:alpha val="63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es-CO" sz="1100"/>
            <a:t>RESUMEN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369661</xdr:colOff>
      <xdr:row>4</xdr:row>
      <xdr:rowOff>122464</xdr:rowOff>
    </xdr:from>
    <xdr:to>
      <xdr:col>5</xdr:col>
      <xdr:colOff>3118757</xdr:colOff>
      <xdr:row>17</xdr:row>
      <xdr:rowOff>170089</xdr:rowOff>
    </xdr:to>
    <xdr:graphicFrame macro="">
      <xdr:nvGraphicFramePr>
        <xdr:cNvPr id="2" name="Chart 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4" name="Grupo 3">
          <a:extLst>
            <a:ext uri="{FF2B5EF4-FFF2-40B4-BE49-F238E27FC236}">
              <a16:creationId xmlns:a16="http://schemas.microsoft.com/office/drawing/2014/main" id="{17EF5E18-DBB4-49F7-8331-F66EFC2C4BBE}"/>
            </a:ext>
          </a:extLst>
        </xdr:cNvPr>
        <xdr:cNvGrpSpPr/>
      </xdr:nvGrpSpPr>
      <xdr:grpSpPr>
        <a:xfrm>
          <a:off x="0" y="0"/>
          <a:ext cx="4107996" cy="1043212"/>
          <a:chOff x="36285" y="18145"/>
          <a:chExt cx="4136571" cy="1034141"/>
        </a:xfrm>
      </xdr:grpSpPr>
      <xdr:sp macro="" textlink="">
        <xdr:nvSpPr>
          <xdr:cNvPr id="5" name="Freeform 2">
            <a:extLst>
              <a:ext uri="{FF2B5EF4-FFF2-40B4-BE49-F238E27FC236}">
                <a16:creationId xmlns:a16="http://schemas.microsoft.com/office/drawing/2014/main" id="{FA690065-54BD-22EC-CFF1-E62F1C355A7B}"/>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9" name="Grupo 8">
            <a:hlinkClick xmlns:r="http://schemas.openxmlformats.org/officeDocument/2006/relationships" r:id="rId4"/>
            <a:extLst>
              <a:ext uri="{FF2B5EF4-FFF2-40B4-BE49-F238E27FC236}">
                <a16:creationId xmlns:a16="http://schemas.microsoft.com/office/drawing/2014/main" id="{6C141F92-00AC-B443-6FB2-FA9445154523}"/>
              </a:ext>
            </a:extLst>
          </xdr:cNvPr>
          <xdr:cNvGrpSpPr/>
        </xdr:nvGrpSpPr>
        <xdr:grpSpPr>
          <a:xfrm>
            <a:off x="3311070" y="18145"/>
            <a:ext cx="861786" cy="997855"/>
            <a:chOff x="3311070" y="18145"/>
            <a:chExt cx="861786" cy="997855"/>
          </a:xfrm>
        </xdr:grpSpPr>
        <xdr:pic>
          <xdr:nvPicPr>
            <xdr:cNvPr id="10" name="Picture 26" descr="Inicio | Universidad Distrital Francisco José de Caldas">
              <a:extLst>
                <a:ext uri="{FF2B5EF4-FFF2-40B4-BE49-F238E27FC236}">
                  <a16:creationId xmlns:a16="http://schemas.microsoft.com/office/drawing/2014/main" id="{6DACA885-B2E8-6BF9-8387-9C3B6F962B2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41D668F9-CB44-D208-8356-905A0EA7F951}"/>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27214</xdr:colOff>
      <xdr:row>0</xdr:row>
      <xdr:rowOff>99786</xdr:rowOff>
    </xdr:from>
    <xdr:to>
      <xdr:col>3</xdr:col>
      <xdr:colOff>163286</xdr:colOff>
      <xdr:row>1</xdr:row>
      <xdr:rowOff>217715</xdr:rowOff>
    </xdr:to>
    <xdr:sp macro="" textlink="">
      <xdr:nvSpPr>
        <xdr:cNvPr id="6" name="Flecha: hacia la izquierda 5">
          <a:hlinkClick xmlns:r="http://schemas.openxmlformats.org/officeDocument/2006/relationships" r:id="rId6"/>
          <a:extLst>
            <a:ext uri="{FF2B5EF4-FFF2-40B4-BE49-F238E27FC236}">
              <a16:creationId xmlns:a16="http://schemas.microsoft.com/office/drawing/2014/main" id="{DDB4AA10-4C2C-40FD-97E6-C429A538851F}"/>
            </a:ext>
          </a:extLst>
        </xdr:cNvPr>
        <xdr:cNvSpPr/>
      </xdr:nvSpPr>
      <xdr:spPr>
        <a:xfrm>
          <a:off x="4535714" y="99786"/>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9</xdr:col>
      <xdr:colOff>81643</xdr:colOff>
      <xdr:row>0</xdr:row>
      <xdr:rowOff>117929</xdr:rowOff>
    </xdr:from>
    <xdr:to>
      <xdr:col>9</xdr:col>
      <xdr:colOff>481243</xdr:colOff>
      <xdr:row>1</xdr:row>
      <xdr:rowOff>237315</xdr:rowOff>
    </xdr:to>
    <xdr:sp macro="" textlink="">
      <xdr:nvSpPr>
        <xdr:cNvPr id="7" name="Flecha: a la derecha 6">
          <a:hlinkClick xmlns:r="http://schemas.openxmlformats.org/officeDocument/2006/relationships" r:id="rId7"/>
          <a:extLst>
            <a:ext uri="{FF2B5EF4-FFF2-40B4-BE49-F238E27FC236}">
              <a16:creationId xmlns:a16="http://schemas.microsoft.com/office/drawing/2014/main" id="{7C4CAA6B-19D0-48EF-9473-B7322BAC3861}"/>
            </a:ext>
          </a:extLst>
        </xdr:cNvPr>
        <xdr:cNvSpPr/>
      </xdr:nvSpPr>
      <xdr:spPr>
        <a:xfrm>
          <a:off x="15076714" y="117929"/>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551090</xdr:colOff>
      <xdr:row>4</xdr:row>
      <xdr:rowOff>104321</xdr:rowOff>
    </xdr:from>
    <xdr:to>
      <xdr:col>5</xdr:col>
      <xdr:colOff>3318329</xdr:colOff>
      <xdr:row>17</xdr:row>
      <xdr:rowOff>151946</xdr:rowOff>
    </xdr:to>
    <xdr:graphicFrame macro="">
      <xdr:nvGraphicFramePr>
        <xdr:cNvPr id="2" name="Chart 2">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4" name="Grupo 3">
          <a:extLst>
            <a:ext uri="{FF2B5EF4-FFF2-40B4-BE49-F238E27FC236}">
              <a16:creationId xmlns:a16="http://schemas.microsoft.com/office/drawing/2014/main" id="{E92036C3-C0DC-43AF-900F-22DE83963B17}"/>
            </a:ext>
          </a:extLst>
        </xdr:cNvPr>
        <xdr:cNvGrpSpPr/>
      </xdr:nvGrpSpPr>
      <xdr:grpSpPr>
        <a:xfrm>
          <a:off x="0" y="0"/>
          <a:ext cx="4107996" cy="1043212"/>
          <a:chOff x="36285" y="18145"/>
          <a:chExt cx="4136571" cy="1034141"/>
        </a:xfrm>
      </xdr:grpSpPr>
      <xdr:sp macro="" textlink="">
        <xdr:nvSpPr>
          <xdr:cNvPr id="5" name="Freeform 2">
            <a:extLst>
              <a:ext uri="{FF2B5EF4-FFF2-40B4-BE49-F238E27FC236}">
                <a16:creationId xmlns:a16="http://schemas.microsoft.com/office/drawing/2014/main" id="{8199F3CA-9F65-2366-F074-38AA74538385}"/>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6" name="Grupo 5">
            <a:hlinkClick xmlns:r="http://schemas.openxmlformats.org/officeDocument/2006/relationships" r:id="rId4"/>
            <a:extLst>
              <a:ext uri="{FF2B5EF4-FFF2-40B4-BE49-F238E27FC236}">
                <a16:creationId xmlns:a16="http://schemas.microsoft.com/office/drawing/2014/main" id="{E6A8A9F5-66FF-A4F2-CB48-9849627774ED}"/>
              </a:ext>
            </a:extLst>
          </xdr:cNvPr>
          <xdr:cNvGrpSpPr/>
        </xdr:nvGrpSpPr>
        <xdr:grpSpPr>
          <a:xfrm>
            <a:off x="3311070" y="18145"/>
            <a:ext cx="861786" cy="997855"/>
            <a:chOff x="3311070" y="18145"/>
            <a:chExt cx="861786" cy="997855"/>
          </a:xfrm>
        </xdr:grpSpPr>
        <xdr:pic>
          <xdr:nvPicPr>
            <xdr:cNvPr id="7" name="Picture 26" descr="Inicio | Universidad Distrital Francisco José de Caldas">
              <a:extLst>
                <a:ext uri="{FF2B5EF4-FFF2-40B4-BE49-F238E27FC236}">
                  <a16:creationId xmlns:a16="http://schemas.microsoft.com/office/drawing/2014/main" id="{4F17AD89-BA11-5CFD-82AA-2158F282D6F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EAA48BAF-8A73-B48E-4D3D-AB3F7E0231C6}"/>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108857</xdr:colOff>
      <xdr:row>0</xdr:row>
      <xdr:rowOff>90714</xdr:rowOff>
    </xdr:from>
    <xdr:to>
      <xdr:col>3</xdr:col>
      <xdr:colOff>226786</xdr:colOff>
      <xdr:row>1</xdr:row>
      <xdr:rowOff>208643</xdr:rowOff>
    </xdr:to>
    <xdr:sp macro="" textlink="">
      <xdr:nvSpPr>
        <xdr:cNvPr id="10" name="Flecha: hacia la izquierda 9">
          <a:hlinkClick xmlns:r="http://schemas.openxmlformats.org/officeDocument/2006/relationships" r:id="rId6"/>
          <a:extLst>
            <a:ext uri="{FF2B5EF4-FFF2-40B4-BE49-F238E27FC236}">
              <a16:creationId xmlns:a16="http://schemas.microsoft.com/office/drawing/2014/main" id="{FB6719F4-0B67-42C9-9DF2-38C39EC248A0}"/>
            </a:ext>
          </a:extLst>
        </xdr:cNvPr>
        <xdr:cNvSpPr/>
      </xdr:nvSpPr>
      <xdr:spPr>
        <a:xfrm>
          <a:off x="4617357" y="90714"/>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8</xdr:col>
      <xdr:colOff>498928</xdr:colOff>
      <xdr:row>0</xdr:row>
      <xdr:rowOff>108857</xdr:rowOff>
    </xdr:from>
    <xdr:to>
      <xdr:col>9</xdr:col>
      <xdr:colOff>354243</xdr:colOff>
      <xdr:row>1</xdr:row>
      <xdr:rowOff>228243</xdr:rowOff>
    </xdr:to>
    <xdr:sp macro="" textlink="">
      <xdr:nvSpPr>
        <xdr:cNvPr id="12" name="Flecha: a la derecha 11">
          <a:hlinkClick xmlns:r="http://schemas.openxmlformats.org/officeDocument/2006/relationships" r:id="rId7"/>
          <a:extLst>
            <a:ext uri="{FF2B5EF4-FFF2-40B4-BE49-F238E27FC236}">
              <a16:creationId xmlns:a16="http://schemas.microsoft.com/office/drawing/2014/main" id="{1119E665-30F0-4BEE-85FB-11AAB56FC413}"/>
            </a:ext>
          </a:extLst>
        </xdr:cNvPr>
        <xdr:cNvSpPr/>
      </xdr:nvSpPr>
      <xdr:spPr>
        <a:xfrm>
          <a:off x="15158357" y="108857"/>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396874</xdr:colOff>
      <xdr:row>4</xdr:row>
      <xdr:rowOff>122465</xdr:rowOff>
    </xdr:from>
    <xdr:to>
      <xdr:col>5</xdr:col>
      <xdr:colOff>3164113</xdr:colOff>
      <xdr:row>17</xdr:row>
      <xdr:rowOff>170090</xdr:rowOff>
    </xdr:to>
    <xdr:graphicFrame macro="">
      <xdr:nvGraphicFramePr>
        <xdr:cNvPr id="2" name="Chart 2">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66675</xdr:rowOff>
    </xdr:from>
    <xdr:to>
      <xdr:col>1</xdr:col>
      <xdr:colOff>0</xdr:colOff>
      <xdr:row>4</xdr:row>
      <xdr:rowOff>66675</xdr:rowOff>
    </xdr:to>
    <xdr:grpSp>
      <xdr:nvGrpSpPr>
        <xdr:cNvPr id="8" name="Grupo 3">
          <a:extLst>
            <a:ext uri="{FF2B5EF4-FFF2-40B4-BE49-F238E27FC236}">
              <a16:creationId xmlns:a16="http://schemas.microsoft.com/office/drawing/2014/main" id="{A609BBDD-BCDC-42A5-BA5C-A2280AC4C993}"/>
            </a:ext>
            <a:ext uri="{147F2762-F138-4A5C-976F-8EAC2B608ADB}">
              <a16:predDERef xmlns:a16="http://schemas.microsoft.com/office/drawing/2014/main" pred="{00000000-0008-0000-0D00-000003000000}"/>
            </a:ext>
          </a:extLst>
        </xdr:cNvPr>
        <xdr:cNvGrpSpPr/>
      </xdr:nvGrpSpPr>
      <xdr:grpSpPr>
        <a:xfrm>
          <a:off x="0" y="66675"/>
          <a:ext cx="4109357" cy="870857"/>
          <a:chOff x="36285" y="18145"/>
          <a:chExt cx="4136571" cy="1034141"/>
        </a:xfrm>
      </xdr:grpSpPr>
      <xdr:sp macro="" textlink="">
        <xdr:nvSpPr>
          <xdr:cNvPr id="9" name="Freeform 2">
            <a:extLst>
              <a:ext uri="{FF2B5EF4-FFF2-40B4-BE49-F238E27FC236}">
                <a16:creationId xmlns:a16="http://schemas.microsoft.com/office/drawing/2014/main" id="{C89E194D-0388-9CB2-0FA0-5176B1DEC431}"/>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12" name="Grupo 5">
            <a:hlinkClick xmlns:r="http://schemas.openxmlformats.org/officeDocument/2006/relationships" r:id="rId4"/>
            <a:extLst>
              <a:ext uri="{FF2B5EF4-FFF2-40B4-BE49-F238E27FC236}">
                <a16:creationId xmlns:a16="http://schemas.microsoft.com/office/drawing/2014/main" id="{8461000F-FC50-CDB4-64B1-5D3419694712}"/>
              </a:ext>
            </a:extLst>
          </xdr:cNvPr>
          <xdr:cNvGrpSpPr/>
        </xdr:nvGrpSpPr>
        <xdr:grpSpPr>
          <a:xfrm>
            <a:off x="3311070" y="18145"/>
            <a:ext cx="861786" cy="997855"/>
            <a:chOff x="3311070" y="18145"/>
            <a:chExt cx="861786" cy="997855"/>
          </a:xfrm>
        </xdr:grpSpPr>
        <xdr:pic>
          <xdr:nvPicPr>
            <xdr:cNvPr id="13" name="Picture 26" descr="Inicio | Universidad Distrital Francisco José de Caldas">
              <a:extLst>
                <a:ext uri="{FF2B5EF4-FFF2-40B4-BE49-F238E27FC236}">
                  <a16:creationId xmlns:a16="http://schemas.microsoft.com/office/drawing/2014/main" id="{E7EBA74D-6872-132D-6B4D-9785D7F1FA8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5" name="CuadroTexto 13">
              <a:extLst>
                <a:ext uri="{FF2B5EF4-FFF2-40B4-BE49-F238E27FC236}">
                  <a16:creationId xmlns:a16="http://schemas.microsoft.com/office/drawing/2014/main" id="{984136D7-EB7A-C6E7-23A8-51EB3A24F413}"/>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72571</xdr:colOff>
      <xdr:row>0</xdr:row>
      <xdr:rowOff>90714</xdr:rowOff>
    </xdr:from>
    <xdr:to>
      <xdr:col>3</xdr:col>
      <xdr:colOff>190500</xdr:colOff>
      <xdr:row>1</xdr:row>
      <xdr:rowOff>208643</xdr:rowOff>
    </xdr:to>
    <xdr:sp macro="" textlink="">
      <xdr:nvSpPr>
        <xdr:cNvPr id="10" name="Flecha: hacia la izquierda 9">
          <a:hlinkClick xmlns:r="http://schemas.openxmlformats.org/officeDocument/2006/relationships" r:id="rId6"/>
          <a:extLst>
            <a:ext uri="{FF2B5EF4-FFF2-40B4-BE49-F238E27FC236}">
              <a16:creationId xmlns:a16="http://schemas.microsoft.com/office/drawing/2014/main" id="{5B434D50-63A5-41B1-95C9-6CE379747F6E}"/>
            </a:ext>
          </a:extLst>
        </xdr:cNvPr>
        <xdr:cNvSpPr/>
      </xdr:nvSpPr>
      <xdr:spPr>
        <a:xfrm>
          <a:off x="4581071" y="90714"/>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8</xdr:col>
      <xdr:colOff>489857</xdr:colOff>
      <xdr:row>0</xdr:row>
      <xdr:rowOff>108857</xdr:rowOff>
    </xdr:from>
    <xdr:to>
      <xdr:col>9</xdr:col>
      <xdr:colOff>345171</xdr:colOff>
      <xdr:row>1</xdr:row>
      <xdr:rowOff>228243</xdr:rowOff>
    </xdr:to>
    <xdr:sp macro="" textlink="">
      <xdr:nvSpPr>
        <xdr:cNvPr id="11" name="Flecha: a la derecha 10">
          <a:hlinkClick xmlns:r="http://schemas.openxmlformats.org/officeDocument/2006/relationships" r:id="rId7"/>
          <a:extLst>
            <a:ext uri="{FF2B5EF4-FFF2-40B4-BE49-F238E27FC236}">
              <a16:creationId xmlns:a16="http://schemas.microsoft.com/office/drawing/2014/main" id="{127A977A-2E10-4167-BE45-476FB5B42F30}"/>
            </a:ext>
          </a:extLst>
        </xdr:cNvPr>
        <xdr:cNvSpPr/>
      </xdr:nvSpPr>
      <xdr:spPr>
        <a:xfrm>
          <a:off x="15122071" y="108857"/>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351518</xdr:colOff>
      <xdr:row>4</xdr:row>
      <xdr:rowOff>131536</xdr:rowOff>
    </xdr:from>
    <xdr:to>
      <xdr:col>5</xdr:col>
      <xdr:colOff>3118757</xdr:colOff>
      <xdr:row>17</xdr:row>
      <xdr:rowOff>179161</xdr:rowOff>
    </xdr:to>
    <xdr:graphicFrame macro="">
      <xdr:nvGraphicFramePr>
        <xdr:cNvPr id="2" name="Chart 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27215</xdr:colOff>
      <xdr:row>0</xdr:row>
      <xdr:rowOff>18143</xdr:rowOff>
    </xdr:from>
    <xdr:to>
      <xdr:col>0</xdr:col>
      <xdr:colOff>4163786</xdr:colOff>
      <xdr:row>5</xdr:row>
      <xdr:rowOff>9070</xdr:rowOff>
    </xdr:to>
    <xdr:grpSp>
      <xdr:nvGrpSpPr>
        <xdr:cNvPr id="4" name="Grupo 3">
          <a:extLst>
            <a:ext uri="{FF2B5EF4-FFF2-40B4-BE49-F238E27FC236}">
              <a16:creationId xmlns:a16="http://schemas.microsoft.com/office/drawing/2014/main" id="{CCCDEA29-374D-4E38-925A-F8038C0403D4}"/>
            </a:ext>
          </a:extLst>
        </xdr:cNvPr>
        <xdr:cNvGrpSpPr/>
      </xdr:nvGrpSpPr>
      <xdr:grpSpPr>
        <a:xfrm>
          <a:off x="27215" y="18143"/>
          <a:ext cx="4079421" cy="1052284"/>
          <a:chOff x="36285" y="18145"/>
          <a:chExt cx="4136571" cy="1034141"/>
        </a:xfrm>
      </xdr:grpSpPr>
      <xdr:sp macro="" textlink="">
        <xdr:nvSpPr>
          <xdr:cNvPr id="5" name="Freeform 2">
            <a:extLst>
              <a:ext uri="{FF2B5EF4-FFF2-40B4-BE49-F238E27FC236}">
                <a16:creationId xmlns:a16="http://schemas.microsoft.com/office/drawing/2014/main" id="{2645DE72-5161-5FA0-62E5-EB2012D18E68}"/>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6" name="Grupo 5">
            <a:hlinkClick xmlns:r="http://schemas.openxmlformats.org/officeDocument/2006/relationships" r:id="rId4"/>
            <a:extLst>
              <a:ext uri="{FF2B5EF4-FFF2-40B4-BE49-F238E27FC236}">
                <a16:creationId xmlns:a16="http://schemas.microsoft.com/office/drawing/2014/main" id="{BD7E414C-3510-EBD0-AA19-351AF6210721}"/>
              </a:ext>
            </a:extLst>
          </xdr:cNvPr>
          <xdr:cNvGrpSpPr/>
        </xdr:nvGrpSpPr>
        <xdr:grpSpPr>
          <a:xfrm>
            <a:off x="3311070" y="18145"/>
            <a:ext cx="861786" cy="997855"/>
            <a:chOff x="3311070" y="18145"/>
            <a:chExt cx="861786" cy="997855"/>
          </a:xfrm>
        </xdr:grpSpPr>
        <xdr:pic>
          <xdr:nvPicPr>
            <xdr:cNvPr id="7" name="Picture 26" descr="Inicio | Universidad Distrital Francisco José de Caldas">
              <a:extLst>
                <a:ext uri="{FF2B5EF4-FFF2-40B4-BE49-F238E27FC236}">
                  <a16:creationId xmlns:a16="http://schemas.microsoft.com/office/drawing/2014/main" id="{A462DDDB-F0C6-2B2C-82D5-8D079016A0F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02C0346F-77E8-04F5-3E13-C12068A86B57}"/>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136072</xdr:colOff>
      <xdr:row>0</xdr:row>
      <xdr:rowOff>117929</xdr:rowOff>
    </xdr:from>
    <xdr:to>
      <xdr:col>3</xdr:col>
      <xdr:colOff>254001</xdr:colOff>
      <xdr:row>1</xdr:row>
      <xdr:rowOff>235858</xdr:rowOff>
    </xdr:to>
    <xdr:sp macro="" textlink="">
      <xdr:nvSpPr>
        <xdr:cNvPr id="8" name="Flecha: hacia la izquierda 7">
          <a:hlinkClick xmlns:r="http://schemas.openxmlformats.org/officeDocument/2006/relationships" r:id="rId6"/>
          <a:extLst>
            <a:ext uri="{FF2B5EF4-FFF2-40B4-BE49-F238E27FC236}">
              <a16:creationId xmlns:a16="http://schemas.microsoft.com/office/drawing/2014/main" id="{BD23E5AB-C4A3-4C29-9298-3CC4C8144A96}"/>
            </a:ext>
          </a:extLst>
        </xdr:cNvPr>
        <xdr:cNvSpPr/>
      </xdr:nvSpPr>
      <xdr:spPr>
        <a:xfrm>
          <a:off x="4644572" y="117929"/>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9</xdr:col>
      <xdr:colOff>18143</xdr:colOff>
      <xdr:row>0</xdr:row>
      <xdr:rowOff>90714</xdr:rowOff>
    </xdr:from>
    <xdr:to>
      <xdr:col>9</xdr:col>
      <xdr:colOff>417743</xdr:colOff>
      <xdr:row>1</xdr:row>
      <xdr:rowOff>210100</xdr:rowOff>
    </xdr:to>
    <xdr:sp macro="" textlink="">
      <xdr:nvSpPr>
        <xdr:cNvPr id="9" name="Flecha: a la derecha 8">
          <a:hlinkClick xmlns:r="http://schemas.openxmlformats.org/officeDocument/2006/relationships" r:id="rId7"/>
          <a:extLst>
            <a:ext uri="{FF2B5EF4-FFF2-40B4-BE49-F238E27FC236}">
              <a16:creationId xmlns:a16="http://schemas.microsoft.com/office/drawing/2014/main" id="{675B8E05-8DEC-4DF1-AE34-C7219EA9FBD1}"/>
            </a:ext>
          </a:extLst>
        </xdr:cNvPr>
        <xdr:cNvSpPr/>
      </xdr:nvSpPr>
      <xdr:spPr>
        <a:xfrm>
          <a:off x="15185572" y="90714"/>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505732</xdr:colOff>
      <xdr:row>4</xdr:row>
      <xdr:rowOff>104322</xdr:rowOff>
    </xdr:from>
    <xdr:to>
      <xdr:col>5</xdr:col>
      <xdr:colOff>3272971</xdr:colOff>
      <xdr:row>17</xdr:row>
      <xdr:rowOff>151947</xdr:rowOff>
    </xdr:to>
    <xdr:graphicFrame macro="">
      <xdr:nvGraphicFramePr>
        <xdr:cNvPr id="2" name="Chart 2">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27214</xdr:colOff>
      <xdr:row>0</xdr:row>
      <xdr:rowOff>0</xdr:rowOff>
    </xdr:from>
    <xdr:to>
      <xdr:col>0</xdr:col>
      <xdr:colOff>4163785</xdr:colOff>
      <xdr:row>4</xdr:row>
      <xdr:rowOff>172355</xdr:rowOff>
    </xdr:to>
    <xdr:grpSp>
      <xdr:nvGrpSpPr>
        <xdr:cNvPr id="9" name="Grupo 8">
          <a:extLst>
            <a:ext uri="{FF2B5EF4-FFF2-40B4-BE49-F238E27FC236}">
              <a16:creationId xmlns:a16="http://schemas.microsoft.com/office/drawing/2014/main" id="{B19E00FA-5879-4FEE-B465-F824DC7E153A}"/>
            </a:ext>
          </a:extLst>
        </xdr:cNvPr>
        <xdr:cNvGrpSpPr/>
      </xdr:nvGrpSpPr>
      <xdr:grpSpPr>
        <a:xfrm>
          <a:off x="27214" y="0"/>
          <a:ext cx="4079421" cy="1043212"/>
          <a:chOff x="36285" y="18145"/>
          <a:chExt cx="4136571" cy="1034141"/>
        </a:xfrm>
      </xdr:grpSpPr>
      <xdr:sp macro="" textlink="">
        <xdr:nvSpPr>
          <xdr:cNvPr id="10" name="Freeform 2">
            <a:extLst>
              <a:ext uri="{FF2B5EF4-FFF2-40B4-BE49-F238E27FC236}">
                <a16:creationId xmlns:a16="http://schemas.microsoft.com/office/drawing/2014/main" id="{758C098C-1681-8BE3-8D4E-0575A7D450DC}"/>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11" name="Grupo 10">
            <a:hlinkClick xmlns:r="http://schemas.openxmlformats.org/officeDocument/2006/relationships" r:id="rId4"/>
            <a:extLst>
              <a:ext uri="{FF2B5EF4-FFF2-40B4-BE49-F238E27FC236}">
                <a16:creationId xmlns:a16="http://schemas.microsoft.com/office/drawing/2014/main" id="{DF6F30AA-4824-A1A6-8F8D-8F8B7141D61D}"/>
              </a:ext>
            </a:extLst>
          </xdr:cNvPr>
          <xdr:cNvGrpSpPr/>
        </xdr:nvGrpSpPr>
        <xdr:grpSpPr>
          <a:xfrm>
            <a:off x="3311070" y="18145"/>
            <a:ext cx="861786" cy="997855"/>
            <a:chOff x="3311070" y="18145"/>
            <a:chExt cx="861786" cy="997855"/>
          </a:xfrm>
        </xdr:grpSpPr>
        <xdr:pic>
          <xdr:nvPicPr>
            <xdr:cNvPr id="12" name="Picture 26" descr="Inicio | Universidad Distrital Francisco José de Caldas">
              <a:extLst>
                <a:ext uri="{FF2B5EF4-FFF2-40B4-BE49-F238E27FC236}">
                  <a16:creationId xmlns:a16="http://schemas.microsoft.com/office/drawing/2014/main" id="{B1D776D2-B0AE-A0EF-15B3-B87DF6E32D3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3" name="CuadroTexto 12">
              <a:extLst>
                <a:ext uri="{FF2B5EF4-FFF2-40B4-BE49-F238E27FC236}">
                  <a16:creationId xmlns:a16="http://schemas.microsoft.com/office/drawing/2014/main" id="{74209D29-3507-758B-6694-AF61789BEA5C}"/>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99786</xdr:colOff>
      <xdr:row>0</xdr:row>
      <xdr:rowOff>127000</xdr:rowOff>
    </xdr:from>
    <xdr:to>
      <xdr:col>3</xdr:col>
      <xdr:colOff>217715</xdr:colOff>
      <xdr:row>1</xdr:row>
      <xdr:rowOff>244929</xdr:rowOff>
    </xdr:to>
    <xdr:sp macro="" textlink="">
      <xdr:nvSpPr>
        <xdr:cNvPr id="4" name="Flecha: hacia la izquierda 3">
          <a:hlinkClick xmlns:r="http://schemas.openxmlformats.org/officeDocument/2006/relationships" r:id="rId6"/>
          <a:extLst>
            <a:ext uri="{FF2B5EF4-FFF2-40B4-BE49-F238E27FC236}">
              <a16:creationId xmlns:a16="http://schemas.microsoft.com/office/drawing/2014/main" id="{FEB425CB-1771-452B-BF39-F49267279B90}"/>
            </a:ext>
          </a:extLst>
        </xdr:cNvPr>
        <xdr:cNvSpPr/>
      </xdr:nvSpPr>
      <xdr:spPr>
        <a:xfrm>
          <a:off x="4608286" y="127000"/>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8</xdr:col>
      <xdr:colOff>426357</xdr:colOff>
      <xdr:row>0</xdr:row>
      <xdr:rowOff>145143</xdr:rowOff>
    </xdr:from>
    <xdr:to>
      <xdr:col>9</xdr:col>
      <xdr:colOff>281672</xdr:colOff>
      <xdr:row>1</xdr:row>
      <xdr:rowOff>264529</xdr:rowOff>
    </xdr:to>
    <xdr:sp macro="" textlink="">
      <xdr:nvSpPr>
        <xdr:cNvPr id="5" name="Flecha: a la derecha 4">
          <a:hlinkClick xmlns:r="http://schemas.openxmlformats.org/officeDocument/2006/relationships" r:id="rId7"/>
          <a:extLst>
            <a:ext uri="{FF2B5EF4-FFF2-40B4-BE49-F238E27FC236}">
              <a16:creationId xmlns:a16="http://schemas.microsoft.com/office/drawing/2014/main" id="{FEE019F6-D4F9-44EA-8F52-0965E58A72E8}"/>
            </a:ext>
          </a:extLst>
        </xdr:cNvPr>
        <xdr:cNvSpPr/>
      </xdr:nvSpPr>
      <xdr:spPr>
        <a:xfrm>
          <a:off x="15149286" y="145143"/>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70303</xdr:colOff>
      <xdr:row>4</xdr:row>
      <xdr:rowOff>95250</xdr:rowOff>
    </xdr:from>
    <xdr:to>
      <xdr:col>5</xdr:col>
      <xdr:colOff>3309257</xdr:colOff>
      <xdr:row>17</xdr:row>
      <xdr:rowOff>142875</xdr:rowOff>
    </xdr:to>
    <xdr:graphicFrame macro="">
      <xdr:nvGraphicFramePr>
        <xdr:cNvPr id="14" name="Chart 2">
          <a:extLst>
            <a:ext uri="{FF2B5EF4-FFF2-40B4-BE49-F238E27FC236}">
              <a16:creationId xmlns:a16="http://schemas.microsoft.com/office/drawing/2014/main" id="{626A4FD4-B567-40D4-9D34-82942D85A0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15" name="Chart 3">
          <a:extLst>
            <a:ext uri="{FF2B5EF4-FFF2-40B4-BE49-F238E27FC236}">
              <a16:creationId xmlns:a16="http://schemas.microsoft.com/office/drawing/2014/main" id="{D9327049-B3EC-4A23-BA0B-116344CBC2F5}"/>
            </a:ext>
            <a:ext uri="{147F2762-F138-4A5C-976F-8EAC2B608ADB}">
              <a16:predDERef xmlns:a16="http://schemas.microsoft.com/office/drawing/2014/main" pred="{626A4FD4-B567-40D4-9D34-82942D85A0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1</xdr:colOff>
      <xdr:row>0</xdr:row>
      <xdr:rowOff>0</xdr:rowOff>
    </xdr:from>
    <xdr:to>
      <xdr:col>0</xdr:col>
      <xdr:colOff>4136572</xdr:colOff>
      <xdr:row>4</xdr:row>
      <xdr:rowOff>172355</xdr:rowOff>
    </xdr:to>
    <xdr:grpSp>
      <xdr:nvGrpSpPr>
        <xdr:cNvPr id="9" name="Grupo 8">
          <a:extLst>
            <a:ext uri="{FF2B5EF4-FFF2-40B4-BE49-F238E27FC236}">
              <a16:creationId xmlns:a16="http://schemas.microsoft.com/office/drawing/2014/main" id="{AF8C57E7-8193-4CA2-B289-5C07B83BB690}"/>
            </a:ext>
          </a:extLst>
        </xdr:cNvPr>
        <xdr:cNvGrpSpPr/>
      </xdr:nvGrpSpPr>
      <xdr:grpSpPr>
        <a:xfrm>
          <a:off x="1" y="0"/>
          <a:ext cx="4107996" cy="1043212"/>
          <a:chOff x="36285" y="18145"/>
          <a:chExt cx="4136571" cy="1034141"/>
        </a:xfrm>
      </xdr:grpSpPr>
      <xdr:sp macro="" textlink="">
        <xdr:nvSpPr>
          <xdr:cNvPr id="10" name="Freeform 2">
            <a:extLst>
              <a:ext uri="{FF2B5EF4-FFF2-40B4-BE49-F238E27FC236}">
                <a16:creationId xmlns:a16="http://schemas.microsoft.com/office/drawing/2014/main" id="{1E4F8DBB-F62C-9A64-92FE-E2C785B25911}"/>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11" name="Grupo 10">
            <a:hlinkClick xmlns:r="http://schemas.openxmlformats.org/officeDocument/2006/relationships" r:id="rId4"/>
            <a:extLst>
              <a:ext uri="{FF2B5EF4-FFF2-40B4-BE49-F238E27FC236}">
                <a16:creationId xmlns:a16="http://schemas.microsoft.com/office/drawing/2014/main" id="{E96F0855-539F-DDAD-8299-8B5197168907}"/>
              </a:ext>
            </a:extLst>
          </xdr:cNvPr>
          <xdr:cNvGrpSpPr/>
        </xdr:nvGrpSpPr>
        <xdr:grpSpPr>
          <a:xfrm>
            <a:off x="3311070" y="18145"/>
            <a:ext cx="861786" cy="997855"/>
            <a:chOff x="3311070" y="18145"/>
            <a:chExt cx="861786" cy="997855"/>
          </a:xfrm>
        </xdr:grpSpPr>
        <xdr:pic>
          <xdr:nvPicPr>
            <xdr:cNvPr id="12" name="Picture 26" descr="Inicio | Universidad Distrital Francisco José de Caldas">
              <a:extLst>
                <a:ext uri="{FF2B5EF4-FFF2-40B4-BE49-F238E27FC236}">
                  <a16:creationId xmlns:a16="http://schemas.microsoft.com/office/drawing/2014/main" id="{3FB52A5A-08C3-C602-1988-22268EF7A2A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3" name="CuadroTexto 12">
              <a:extLst>
                <a:ext uri="{FF2B5EF4-FFF2-40B4-BE49-F238E27FC236}">
                  <a16:creationId xmlns:a16="http://schemas.microsoft.com/office/drawing/2014/main" id="{02DF46B9-66A7-29A8-5F20-F77CC514FA5C}"/>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108858</xdr:colOff>
      <xdr:row>0</xdr:row>
      <xdr:rowOff>108857</xdr:rowOff>
    </xdr:from>
    <xdr:to>
      <xdr:col>3</xdr:col>
      <xdr:colOff>226787</xdr:colOff>
      <xdr:row>1</xdr:row>
      <xdr:rowOff>226786</xdr:rowOff>
    </xdr:to>
    <xdr:sp macro="" textlink="">
      <xdr:nvSpPr>
        <xdr:cNvPr id="4" name="Flecha: hacia la izquierda 3">
          <a:hlinkClick xmlns:r="http://schemas.openxmlformats.org/officeDocument/2006/relationships" r:id="rId6"/>
          <a:extLst>
            <a:ext uri="{FF2B5EF4-FFF2-40B4-BE49-F238E27FC236}">
              <a16:creationId xmlns:a16="http://schemas.microsoft.com/office/drawing/2014/main" id="{4C0B4F48-2643-4781-BE53-7BED1A69147A}"/>
            </a:ext>
          </a:extLst>
        </xdr:cNvPr>
        <xdr:cNvSpPr/>
      </xdr:nvSpPr>
      <xdr:spPr>
        <a:xfrm>
          <a:off x="4617358" y="108857"/>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9</xdr:col>
      <xdr:colOff>18144</xdr:colOff>
      <xdr:row>0</xdr:row>
      <xdr:rowOff>127000</xdr:rowOff>
    </xdr:from>
    <xdr:to>
      <xdr:col>9</xdr:col>
      <xdr:colOff>417744</xdr:colOff>
      <xdr:row>1</xdr:row>
      <xdr:rowOff>246386</xdr:rowOff>
    </xdr:to>
    <xdr:sp macro="" textlink="">
      <xdr:nvSpPr>
        <xdr:cNvPr id="5" name="Flecha: a la derecha 4">
          <a:hlinkClick xmlns:r="http://schemas.openxmlformats.org/officeDocument/2006/relationships" r:id="rId7"/>
          <a:extLst>
            <a:ext uri="{FF2B5EF4-FFF2-40B4-BE49-F238E27FC236}">
              <a16:creationId xmlns:a16="http://schemas.microsoft.com/office/drawing/2014/main" id="{834EA722-598B-498A-BBE9-732B5F8E5B4A}"/>
            </a:ext>
          </a:extLst>
        </xdr:cNvPr>
        <xdr:cNvSpPr/>
      </xdr:nvSpPr>
      <xdr:spPr>
        <a:xfrm>
          <a:off x="15158358" y="127000"/>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297089</xdr:colOff>
      <xdr:row>4</xdr:row>
      <xdr:rowOff>86179</xdr:rowOff>
    </xdr:from>
    <xdr:to>
      <xdr:col>5</xdr:col>
      <xdr:colOff>3064328</xdr:colOff>
      <xdr:row>17</xdr:row>
      <xdr:rowOff>133804</xdr:rowOff>
    </xdr:to>
    <xdr:graphicFrame macro="">
      <xdr:nvGraphicFramePr>
        <xdr:cNvPr id="2" name="Chart 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7" name="Grupo 6">
          <a:extLst>
            <a:ext uri="{FF2B5EF4-FFF2-40B4-BE49-F238E27FC236}">
              <a16:creationId xmlns:a16="http://schemas.microsoft.com/office/drawing/2014/main" id="{151EDF9B-AE7F-4ADA-B5E1-8356E4A1D1CF}"/>
            </a:ext>
          </a:extLst>
        </xdr:cNvPr>
        <xdr:cNvGrpSpPr/>
      </xdr:nvGrpSpPr>
      <xdr:grpSpPr>
        <a:xfrm>
          <a:off x="0" y="0"/>
          <a:ext cx="4107996" cy="1043212"/>
          <a:chOff x="36285" y="18145"/>
          <a:chExt cx="4136571" cy="1034141"/>
        </a:xfrm>
      </xdr:grpSpPr>
      <xdr:sp macro="" textlink="">
        <xdr:nvSpPr>
          <xdr:cNvPr id="8" name="Freeform 2">
            <a:extLst>
              <a:ext uri="{FF2B5EF4-FFF2-40B4-BE49-F238E27FC236}">
                <a16:creationId xmlns:a16="http://schemas.microsoft.com/office/drawing/2014/main" id="{109D8A66-0150-FA06-9D5C-CB52DE18ADAE}"/>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9" name="Grupo 8">
            <a:hlinkClick xmlns:r="http://schemas.openxmlformats.org/officeDocument/2006/relationships" r:id="rId4"/>
            <a:extLst>
              <a:ext uri="{FF2B5EF4-FFF2-40B4-BE49-F238E27FC236}">
                <a16:creationId xmlns:a16="http://schemas.microsoft.com/office/drawing/2014/main" id="{36CD9C81-EA8D-374E-A6CB-7E39176347B0}"/>
              </a:ext>
            </a:extLst>
          </xdr:cNvPr>
          <xdr:cNvGrpSpPr/>
        </xdr:nvGrpSpPr>
        <xdr:grpSpPr>
          <a:xfrm>
            <a:off x="3311070" y="18145"/>
            <a:ext cx="861786" cy="997855"/>
            <a:chOff x="3311070" y="18145"/>
            <a:chExt cx="861786" cy="997855"/>
          </a:xfrm>
        </xdr:grpSpPr>
        <xdr:pic>
          <xdr:nvPicPr>
            <xdr:cNvPr id="10" name="Picture 26" descr="Inicio | Universidad Distrital Francisco José de Caldas">
              <a:extLst>
                <a:ext uri="{FF2B5EF4-FFF2-40B4-BE49-F238E27FC236}">
                  <a16:creationId xmlns:a16="http://schemas.microsoft.com/office/drawing/2014/main" id="{066E68AF-1F7A-8375-31A5-7510DAF4A0F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0ED9481F-88C3-3B30-DF70-9766FD955E0F}"/>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99786</xdr:colOff>
      <xdr:row>0</xdr:row>
      <xdr:rowOff>117928</xdr:rowOff>
    </xdr:from>
    <xdr:to>
      <xdr:col>3</xdr:col>
      <xdr:colOff>217715</xdr:colOff>
      <xdr:row>1</xdr:row>
      <xdr:rowOff>235857</xdr:rowOff>
    </xdr:to>
    <xdr:sp macro="" textlink="">
      <xdr:nvSpPr>
        <xdr:cNvPr id="6" name="Flecha: hacia la izquierda 5">
          <a:hlinkClick xmlns:r="http://schemas.openxmlformats.org/officeDocument/2006/relationships" r:id="rId6"/>
          <a:extLst>
            <a:ext uri="{FF2B5EF4-FFF2-40B4-BE49-F238E27FC236}">
              <a16:creationId xmlns:a16="http://schemas.microsoft.com/office/drawing/2014/main" id="{7F69268F-AEAC-486A-A1E0-4CB01774167C}"/>
            </a:ext>
          </a:extLst>
        </xdr:cNvPr>
        <xdr:cNvSpPr/>
      </xdr:nvSpPr>
      <xdr:spPr>
        <a:xfrm>
          <a:off x="4608286" y="117928"/>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9</xdr:col>
      <xdr:colOff>18143</xdr:colOff>
      <xdr:row>0</xdr:row>
      <xdr:rowOff>136071</xdr:rowOff>
    </xdr:from>
    <xdr:to>
      <xdr:col>9</xdr:col>
      <xdr:colOff>417743</xdr:colOff>
      <xdr:row>1</xdr:row>
      <xdr:rowOff>255457</xdr:rowOff>
    </xdr:to>
    <xdr:sp macro="" textlink="">
      <xdr:nvSpPr>
        <xdr:cNvPr id="12" name="Flecha: a la derecha 11">
          <a:hlinkClick xmlns:r="http://schemas.openxmlformats.org/officeDocument/2006/relationships" r:id="rId7"/>
          <a:extLst>
            <a:ext uri="{FF2B5EF4-FFF2-40B4-BE49-F238E27FC236}">
              <a16:creationId xmlns:a16="http://schemas.microsoft.com/office/drawing/2014/main" id="{155589F5-1B08-475D-98C1-98319B1BAE37}"/>
            </a:ext>
          </a:extLst>
        </xdr:cNvPr>
        <xdr:cNvSpPr/>
      </xdr:nvSpPr>
      <xdr:spPr>
        <a:xfrm>
          <a:off x="15149286" y="136071"/>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424090</xdr:colOff>
      <xdr:row>4</xdr:row>
      <xdr:rowOff>158750</xdr:rowOff>
    </xdr:from>
    <xdr:to>
      <xdr:col>5</xdr:col>
      <xdr:colOff>3191329</xdr:colOff>
      <xdr:row>18</xdr:row>
      <xdr:rowOff>24946</xdr:rowOff>
    </xdr:to>
    <xdr:graphicFrame macro="">
      <xdr:nvGraphicFramePr>
        <xdr:cNvPr id="2" name="Chart 2">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27215</xdr:colOff>
      <xdr:row>0</xdr:row>
      <xdr:rowOff>0</xdr:rowOff>
    </xdr:from>
    <xdr:to>
      <xdr:col>0</xdr:col>
      <xdr:colOff>4163786</xdr:colOff>
      <xdr:row>4</xdr:row>
      <xdr:rowOff>172355</xdr:rowOff>
    </xdr:to>
    <xdr:grpSp>
      <xdr:nvGrpSpPr>
        <xdr:cNvPr id="7" name="Grupo 6">
          <a:extLst>
            <a:ext uri="{FF2B5EF4-FFF2-40B4-BE49-F238E27FC236}">
              <a16:creationId xmlns:a16="http://schemas.microsoft.com/office/drawing/2014/main" id="{D39C29B6-ED91-4E47-9C02-E15B18167B4E}"/>
            </a:ext>
          </a:extLst>
        </xdr:cNvPr>
        <xdr:cNvGrpSpPr/>
      </xdr:nvGrpSpPr>
      <xdr:grpSpPr>
        <a:xfrm>
          <a:off x="27215" y="0"/>
          <a:ext cx="4079421" cy="1043212"/>
          <a:chOff x="36285" y="18145"/>
          <a:chExt cx="4136571" cy="1034141"/>
        </a:xfrm>
      </xdr:grpSpPr>
      <xdr:sp macro="" textlink="">
        <xdr:nvSpPr>
          <xdr:cNvPr id="8" name="Freeform 2">
            <a:extLst>
              <a:ext uri="{FF2B5EF4-FFF2-40B4-BE49-F238E27FC236}">
                <a16:creationId xmlns:a16="http://schemas.microsoft.com/office/drawing/2014/main" id="{28D86BEA-C2BE-C875-3BBA-E8A9CE8E98D4}"/>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9" name="Grupo 8">
            <a:hlinkClick xmlns:r="http://schemas.openxmlformats.org/officeDocument/2006/relationships" r:id="rId4"/>
            <a:extLst>
              <a:ext uri="{FF2B5EF4-FFF2-40B4-BE49-F238E27FC236}">
                <a16:creationId xmlns:a16="http://schemas.microsoft.com/office/drawing/2014/main" id="{1ADCD293-8054-19DA-7453-EA8CD99410AD}"/>
              </a:ext>
            </a:extLst>
          </xdr:cNvPr>
          <xdr:cNvGrpSpPr/>
        </xdr:nvGrpSpPr>
        <xdr:grpSpPr>
          <a:xfrm>
            <a:off x="3311070" y="18145"/>
            <a:ext cx="861786" cy="997855"/>
            <a:chOff x="3311070" y="18145"/>
            <a:chExt cx="861786" cy="997855"/>
          </a:xfrm>
        </xdr:grpSpPr>
        <xdr:pic>
          <xdr:nvPicPr>
            <xdr:cNvPr id="10" name="Picture 26" descr="Inicio | Universidad Distrital Francisco José de Caldas">
              <a:extLst>
                <a:ext uri="{FF2B5EF4-FFF2-40B4-BE49-F238E27FC236}">
                  <a16:creationId xmlns:a16="http://schemas.microsoft.com/office/drawing/2014/main" id="{BCBFCCA1-F43D-CA81-A3B6-8C00FD82BE8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9C8CA6A8-016E-4231-2E37-977CC4BA6945}"/>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154215</xdr:colOff>
      <xdr:row>0</xdr:row>
      <xdr:rowOff>81643</xdr:rowOff>
    </xdr:from>
    <xdr:to>
      <xdr:col>3</xdr:col>
      <xdr:colOff>272144</xdr:colOff>
      <xdr:row>1</xdr:row>
      <xdr:rowOff>199572</xdr:rowOff>
    </xdr:to>
    <xdr:sp macro="" textlink="">
      <xdr:nvSpPr>
        <xdr:cNvPr id="4" name="Flecha: hacia la izquierda 3">
          <a:hlinkClick xmlns:r="http://schemas.openxmlformats.org/officeDocument/2006/relationships" r:id="rId6"/>
          <a:extLst>
            <a:ext uri="{FF2B5EF4-FFF2-40B4-BE49-F238E27FC236}">
              <a16:creationId xmlns:a16="http://schemas.microsoft.com/office/drawing/2014/main" id="{7395E297-337D-4F53-ADF6-7B9342D5FF70}"/>
            </a:ext>
          </a:extLst>
        </xdr:cNvPr>
        <xdr:cNvSpPr/>
      </xdr:nvSpPr>
      <xdr:spPr>
        <a:xfrm>
          <a:off x="4662715" y="81643"/>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8</xdr:col>
      <xdr:colOff>526144</xdr:colOff>
      <xdr:row>0</xdr:row>
      <xdr:rowOff>99786</xdr:rowOff>
    </xdr:from>
    <xdr:to>
      <xdr:col>9</xdr:col>
      <xdr:colOff>381458</xdr:colOff>
      <xdr:row>1</xdr:row>
      <xdr:rowOff>219172</xdr:rowOff>
    </xdr:to>
    <xdr:sp macro="" textlink="">
      <xdr:nvSpPr>
        <xdr:cNvPr id="5" name="Flecha: a la derecha 4">
          <a:hlinkClick xmlns:r="http://schemas.openxmlformats.org/officeDocument/2006/relationships" r:id="rId7"/>
          <a:extLst>
            <a:ext uri="{FF2B5EF4-FFF2-40B4-BE49-F238E27FC236}">
              <a16:creationId xmlns:a16="http://schemas.microsoft.com/office/drawing/2014/main" id="{821DDD0C-EB2A-49B9-908E-BB5B22CFC4EA}"/>
            </a:ext>
          </a:extLst>
        </xdr:cNvPr>
        <xdr:cNvSpPr/>
      </xdr:nvSpPr>
      <xdr:spPr>
        <a:xfrm>
          <a:off x="15203715" y="99786"/>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415018</xdr:colOff>
      <xdr:row>4</xdr:row>
      <xdr:rowOff>58965</xdr:rowOff>
    </xdr:from>
    <xdr:to>
      <xdr:col>5</xdr:col>
      <xdr:colOff>3182257</xdr:colOff>
      <xdr:row>17</xdr:row>
      <xdr:rowOff>106590</xdr:rowOff>
    </xdr:to>
    <xdr:graphicFrame macro="">
      <xdr:nvGraphicFramePr>
        <xdr:cNvPr id="2" name="Chart 2">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7" name="Grupo 6">
          <a:extLst>
            <a:ext uri="{FF2B5EF4-FFF2-40B4-BE49-F238E27FC236}">
              <a16:creationId xmlns:a16="http://schemas.microsoft.com/office/drawing/2014/main" id="{506AB62D-E19E-4642-88BF-2C39EFD62FEB}"/>
            </a:ext>
          </a:extLst>
        </xdr:cNvPr>
        <xdr:cNvGrpSpPr/>
      </xdr:nvGrpSpPr>
      <xdr:grpSpPr>
        <a:xfrm>
          <a:off x="0" y="0"/>
          <a:ext cx="4107996" cy="1043212"/>
          <a:chOff x="36285" y="18145"/>
          <a:chExt cx="4136571" cy="1034141"/>
        </a:xfrm>
      </xdr:grpSpPr>
      <xdr:sp macro="" textlink="">
        <xdr:nvSpPr>
          <xdr:cNvPr id="8" name="Freeform 2">
            <a:extLst>
              <a:ext uri="{FF2B5EF4-FFF2-40B4-BE49-F238E27FC236}">
                <a16:creationId xmlns:a16="http://schemas.microsoft.com/office/drawing/2014/main" id="{96477C95-1994-6341-F5A3-A355FDD17FB0}"/>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9" name="Grupo 8">
            <a:hlinkClick xmlns:r="http://schemas.openxmlformats.org/officeDocument/2006/relationships" r:id="rId4"/>
            <a:extLst>
              <a:ext uri="{FF2B5EF4-FFF2-40B4-BE49-F238E27FC236}">
                <a16:creationId xmlns:a16="http://schemas.microsoft.com/office/drawing/2014/main" id="{0D60182C-3E32-93AB-E1C8-B4F7DFA96B7B}"/>
              </a:ext>
            </a:extLst>
          </xdr:cNvPr>
          <xdr:cNvGrpSpPr/>
        </xdr:nvGrpSpPr>
        <xdr:grpSpPr>
          <a:xfrm>
            <a:off x="3311070" y="18145"/>
            <a:ext cx="861786" cy="997855"/>
            <a:chOff x="3311070" y="18145"/>
            <a:chExt cx="861786" cy="997855"/>
          </a:xfrm>
        </xdr:grpSpPr>
        <xdr:pic>
          <xdr:nvPicPr>
            <xdr:cNvPr id="10" name="Picture 26" descr="Inicio | Universidad Distrital Francisco José de Caldas">
              <a:extLst>
                <a:ext uri="{FF2B5EF4-FFF2-40B4-BE49-F238E27FC236}">
                  <a16:creationId xmlns:a16="http://schemas.microsoft.com/office/drawing/2014/main" id="{4C0B095C-2390-9668-6A4A-6ACF0E17060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5BB69743-AF07-92E4-174D-26ADEB9FE46B}"/>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136071</xdr:colOff>
      <xdr:row>0</xdr:row>
      <xdr:rowOff>117928</xdr:rowOff>
    </xdr:from>
    <xdr:to>
      <xdr:col>3</xdr:col>
      <xdr:colOff>254000</xdr:colOff>
      <xdr:row>1</xdr:row>
      <xdr:rowOff>235857</xdr:rowOff>
    </xdr:to>
    <xdr:sp macro="" textlink="">
      <xdr:nvSpPr>
        <xdr:cNvPr id="4" name="Flecha: hacia la izquierda 3">
          <a:hlinkClick xmlns:r="http://schemas.openxmlformats.org/officeDocument/2006/relationships" r:id="rId6"/>
          <a:extLst>
            <a:ext uri="{FF2B5EF4-FFF2-40B4-BE49-F238E27FC236}">
              <a16:creationId xmlns:a16="http://schemas.microsoft.com/office/drawing/2014/main" id="{2CAAD3FD-C226-4155-AD04-80BD235B0AD9}"/>
            </a:ext>
          </a:extLst>
        </xdr:cNvPr>
        <xdr:cNvSpPr/>
      </xdr:nvSpPr>
      <xdr:spPr>
        <a:xfrm>
          <a:off x="4644571" y="117928"/>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8</xdr:col>
      <xdr:colOff>444500</xdr:colOff>
      <xdr:row>0</xdr:row>
      <xdr:rowOff>136071</xdr:rowOff>
    </xdr:from>
    <xdr:to>
      <xdr:col>9</xdr:col>
      <xdr:colOff>299814</xdr:colOff>
      <xdr:row>1</xdr:row>
      <xdr:rowOff>255457</xdr:rowOff>
    </xdr:to>
    <xdr:sp macro="" textlink="">
      <xdr:nvSpPr>
        <xdr:cNvPr id="5" name="Flecha: a la derecha 4">
          <a:hlinkClick xmlns:r="http://schemas.openxmlformats.org/officeDocument/2006/relationships" r:id="rId7"/>
          <a:extLst>
            <a:ext uri="{FF2B5EF4-FFF2-40B4-BE49-F238E27FC236}">
              <a16:creationId xmlns:a16="http://schemas.microsoft.com/office/drawing/2014/main" id="{81650B6D-716B-41A6-89CB-9266551D68AA}"/>
            </a:ext>
          </a:extLst>
        </xdr:cNvPr>
        <xdr:cNvSpPr/>
      </xdr:nvSpPr>
      <xdr:spPr>
        <a:xfrm>
          <a:off x="15185571" y="136071"/>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324303</xdr:colOff>
      <xdr:row>4</xdr:row>
      <xdr:rowOff>95250</xdr:rowOff>
    </xdr:from>
    <xdr:to>
      <xdr:col>5</xdr:col>
      <xdr:colOff>3091542</xdr:colOff>
      <xdr:row>17</xdr:row>
      <xdr:rowOff>142875</xdr:rowOff>
    </xdr:to>
    <xdr:graphicFrame macro="">
      <xdr:nvGraphicFramePr>
        <xdr:cNvPr id="2" name="Chart 2">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7" name="Grupo 6">
          <a:extLst>
            <a:ext uri="{FF2B5EF4-FFF2-40B4-BE49-F238E27FC236}">
              <a16:creationId xmlns:a16="http://schemas.microsoft.com/office/drawing/2014/main" id="{9ADBFF84-7205-451D-BB3C-86ED237C903A}"/>
            </a:ext>
          </a:extLst>
        </xdr:cNvPr>
        <xdr:cNvGrpSpPr/>
      </xdr:nvGrpSpPr>
      <xdr:grpSpPr>
        <a:xfrm>
          <a:off x="0" y="0"/>
          <a:ext cx="4107996" cy="1043212"/>
          <a:chOff x="36285" y="18145"/>
          <a:chExt cx="4136571" cy="1034141"/>
        </a:xfrm>
      </xdr:grpSpPr>
      <xdr:sp macro="" textlink="">
        <xdr:nvSpPr>
          <xdr:cNvPr id="8" name="Freeform 2">
            <a:extLst>
              <a:ext uri="{FF2B5EF4-FFF2-40B4-BE49-F238E27FC236}">
                <a16:creationId xmlns:a16="http://schemas.microsoft.com/office/drawing/2014/main" id="{786693DA-1218-08D4-A188-F4C562D82E86}"/>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9" name="Grupo 8">
            <a:hlinkClick xmlns:r="http://schemas.openxmlformats.org/officeDocument/2006/relationships" r:id="rId4"/>
            <a:extLst>
              <a:ext uri="{FF2B5EF4-FFF2-40B4-BE49-F238E27FC236}">
                <a16:creationId xmlns:a16="http://schemas.microsoft.com/office/drawing/2014/main" id="{35AF061E-5D27-8F1C-0552-848905F70F21}"/>
              </a:ext>
            </a:extLst>
          </xdr:cNvPr>
          <xdr:cNvGrpSpPr/>
        </xdr:nvGrpSpPr>
        <xdr:grpSpPr>
          <a:xfrm>
            <a:off x="3311070" y="18145"/>
            <a:ext cx="861786" cy="997855"/>
            <a:chOff x="3311070" y="18145"/>
            <a:chExt cx="861786" cy="997855"/>
          </a:xfrm>
        </xdr:grpSpPr>
        <xdr:pic>
          <xdr:nvPicPr>
            <xdr:cNvPr id="10" name="Picture 26" descr="Inicio | Universidad Distrital Francisco José de Caldas">
              <a:extLst>
                <a:ext uri="{FF2B5EF4-FFF2-40B4-BE49-F238E27FC236}">
                  <a16:creationId xmlns:a16="http://schemas.microsoft.com/office/drawing/2014/main" id="{03202841-678D-121D-B8BE-46F41C7B115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72E6E994-ED17-4F8E-D52A-3D01C0E16726}"/>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99786</xdr:colOff>
      <xdr:row>0</xdr:row>
      <xdr:rowOff>108857</xdr:rowOff>
    </xdr:from>
    <xdr:to>
      <xdr:col>3</xdr:col>
      <xdr:colOff>217715</xdr:colOff>
      <xdr:row>1</xdr:row>
      <xdr:rowOff>226786</xdr:rowOff>
    </xdr:to>
    <xdr:sp macro="" textlink="">
      <xdr:nvSpPr>
        <xdr:cNvPr id="4" name="Flecha: hacia la izquierda 3">
          <a:hlinkClick xmlns:r="http://schemas.openxmlformats.org/officeDocument/2006/relationships" r:id="rId6"/>
          <a:extLst>
            <a:ext uri="{FF2B5EF4-FFF2-40B4-BE49-F238E27FC236}">
              <a16:creationId xmlns:a16="http://schemas.microsoft.com/office/drawing/2014/main" id="{8084FE57-AA9C-40DE-9829-0EAB462C89FB}"/>
            </a:ext>
          </a:extLst>
        </xdr:cNvPr>
        <xdr:cNvSpPr/>
      </xdr:nvSpPr>
      <xdr:spPr>
        <a:xfrm>
          <a:off x="4608286" y="108857"/>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9</xdr:col>
      <xdr:colOff>36286</xdr:colOff>
      <xdr:row>0</xdr:row>
      <xdr:rowOff>127000</xdr:rowOff>
    </xdr:from>
    <xdr:to>
      <xdr:col>9</xdr:col>
      <xdr:colOff>435886</xdr:colOff>
      <xdr:row>1</xdr:row>
      <xdr:rowOff>246386</xdr:rowOff>
    </xdr:to>
    <xdr:sp macro="" textlink="">
      <xdr:nvSpPr>
        <xdr:cNvPr id="5" name="Flecha: a la derecha 4">
          <a:hlinkClick xmlns:r="http://schemas.openxmlformats.org/officeDocument/2006/relationships" r:id="rId7"/>
          <a:extLst>
            <a:ext uri="{FF2B5EF4-FFF2-40B4-BE49-F238E27FC236}">
              <a16:creationId xmlns:a16="http://schemas.microsoft.com/office/drawing/2014/main" id="{D74262AC-5339-43B0-9428-74D84E3B9A93}"/>
            </a:ext>
          </a:extLst>
        </xdr:cNvPr>
        <xdr:cNvSpPr/>
      </xdr:nvSpPr>
      <xdr:spPr>
        <a:xfrm>
          <a:off x="15149286" y="127000"/>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4115681</xdr:colOff>
      <xdr:row>26</xdr:row>
      <xdr:rowOff>88900</xdr:rowOff>
    </xdr:to>
    <xdr:sp macro="" textlink="">
      <xdr:nvSpPr>
        <xdr:cNvPr id="18" name="Freeform 2">
          <a:extLst>
            <a:ext uri="{FF2B5EF4-FFF2-40B4-BE49-F238E27FC236}">
              <a16:creationId xmlns:a16="http://schemas.microsoft.com/office/drawing/2014/main" id="{978EDC73-4B7D-45E1-89FF-45439C32A99D}"/>
            </a:ext>
          </a:extLst>
        </xdr:cNvPr>
        <xdr:cNvSpPr/>
      </xdr:nvSpPr>
      <xdr:spPr>
        <a:xfrm>
          <a:off x="0" y="0"/>
          <a:ext cx="4115681" cy="5556250"/>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1"/>
          <a:srcRect/>
          <a:stretch>
            <a:fillRect r="-276282" b="-85684"/>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clientData/>
  </xdr:twoCellAnchor>
  <xdr:twoCellAnchor>
    <xdr:from>
      <xdr:col>0</xdr:col>
      <xdr:colOff>2889250</xdr:colOff>
      <xdr:row>2</xdr:row>
      <xdr:rowOff>158750</xdr:rowOff>
    </xdr:from>
    <xdr:to>
      <xdr:col>3</xdr:col>
      <xdr:colOff>545456</xdr:colOff>
      <xdr:row>27</xdr:row>
      <xdr:rowOff>46682</xdr:rowOff>
    </xdr:to>
    <xdr:sp macro="" textlink="">
      <xdr:nvSpPr>
        <xdr:cNvPr id="15" name="Freeform 3">
          <a:extLst>
            <a:ext uri="{FF2B5EF4-FFF2-40B4-BE49-F238E27FC236}">
              <a16:creationId xmlns:a16="http://schemas.microsoft.com/office/drawing/2014/main" id="{C23301A8-7144-496C-98C6-E9587B515906}"/>
            </a:ext>
          </a:extLst>
        </xdr:cNvPr>
        <xdr:cNvSpPr/>
      </xdr:nvSpPr>
      <xdr:spPr>
        <a:xfrm>
          <a:off x="2889250" y="1206500"/>
          <a:ext cx="9257656" cy="4491682"/>
        </a:xfrm>
        <a:custGeom>
          <a:avLst/>
          <a:gdLst/>
          <a:ahLst/>
          <a:cxnLst/>
          <a:rect l="l" t="t" r="r" b="b"/>
          <a:pathLst>
            <a:path w="12010059" h="7937673">
              <a:moveTo>
                <a:pt x="0" y="0"/>
              </a:moveTo>
              <a:lnTo>
                <a:pt x="12010059" y="0"/>
              </a:lnTo>
              <a:lnTo>
                <a:pt x="12010059" y="7937673"/>
              </a:lnTo>
              <a:lnTo>
                <a:pt x="0" y="7937673"/>
              </a:lnTo>
              <a:lnTo>
                <a:pt x="0" y="0"/>
              </a:lnTo>
              <a:close/>
            </a:path>
          </a:pathLst>
        </a:custGeom>
        <a:blipFill>
          <a:blip xmlns:r="http://schemas.openxmlformats.org/officeDocument/2006/relationships" r:embed="rId2"/>
          <a:srcRect/>
          <a:stretch>
            <a:fillRect l="-67020" t="-52409" r="1"/>
          </a:stretch>
        </a:blipFill>
      </xdr:spPr>
      <xdr:txBody>
        <a:bodyPr wrap="square"/>
        <a:lstStyle>
          <a:defPPr>
            <a:defRPr lang="es-CO"/>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endParaRPr lang="es-ES_tradnl"/>
        </a:p>
      </xdr:txBody>
    </xdr:sp>
    <xdr:clientData/>
  </xdr:twoCellAnchor>
  <xdr:twoCellAnchor editAs="oneCell">
    <xdr:from>
      <xdr:col>0</xdr:col>
      <xdr:colOff>2597150</xdr:colOff>
      <xdr:row>0</xdr:row>
      <xdr:rowOff>298450</xdr:rowOff>
    </xdr:from>
    <xdr:to>
      <xdr:col>0</xdr:col>
      <xdr:colOff>6216650</xdr:colOff>
      <xdr:row>22</xdr:row>
      <xdr:rowOff>133349</xdr:rowOff>
    </xdr:to>
    <xdr:pic>
      <xdr:nvPicPr>
        <xdr:cNvPr id="11" name="Imagen 10">
          <a:extLst>
            <a:ext uri="{FF2B5EF4-FFF2-40B4-BE49-F238E27FC236}">
              <a16:creationId xmlns:a16="http://schemas.microsoft.com/office/drawing/2014/main" id="{0EA48447-0283-41EA-A126-129FC62B54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97150" y="298450"/>
          <a:ext cx="3619500" cy="4565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654051</xdr:colOff>
      <xdr:row>6</xdr:row>
      <xdr:rowOff>19050</xdr:rowOff>
    </xdr:from>
    <xdr:to>
      <xdr:col>2</xdr:col>
      <xdr:colOff>3863975</xdr:colOff>
      <xdr:row>23</xdr:row>
      <xdr:rowOff>34925</xdr:rowOff>
    </xdr:to>
    <xdr:graphicFrame macro="">
      <xdr:nvGraphicFramePr>
        <xdr:cNvPr id="12" name="Gráfico 11">
          <a:extLst>
            <a:ext uri="{FF2B5EF4-FFF2-40B4-BE49-F238E27FC236}">
              <a16:creationId xmlns:a16="http://schemas.microsoft.com/office/drawing/2014/main" id="{CEA5323A-ED39-A313-69B3-808BF99B1B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666750</xdr:colOff>
      <xdr:row>0</xdr:row>
      <xdr:rowOff>57150</xdr:rowOff>
    </xdr:from>
    <xdr:to>
      <xdr:col>2</xdr:col>
      <xdr:colOff>3797300</xdr:colOff>
      <xdr:row>0</xdr:row>
      <xdr:rowOff>533400</xdr:rowOff>
    </xdr:to>
    <xdr:sp macro="" textlink="">
      <xdr:nvSpPr>
        <xdr:cNvPr id="14" name="Text Box 43">
          <a:extLst>
            <a:ext uri="{FF2B5EF4-FFF2-40B4-BE49-F238E27FC236}">
              <a16:creationId xmlns:a16="http://schemas.microsoft.com/office/drawing/2014/main" id="{6F1877F3-329D-4E3D-968C-F7AEAE3A2AA6}"/>
            </a:ext>
          </a:extLst>
        </xdr:cNvPr>
        <xdr:cNvSpPr txBox="1">
          <a:spLocks/>
        </xdr:cNvSpPr>
      </xdr:nvSpPr>
      <xdr:spPr>
        <a:xfrm>
          <a:off x="8020050" y="57150"/>
          <a:ext cx="3130550" cy="4762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800"/>
            </a:spcAft>
            <a:buClrTx/>
            <a:buSzTx/>
            <a:buFontTx/>
            <a:buNone/>
            <a:tabLst/>
            <a:defRPr/>
          </a:pPr>
          <a:r>
            <a:rPr lang="es-ES" sz="2400" b="1">
              <a:solidFill>
                <a:srgbClr val="000000"/>
              </a:solidFill>
              <a:effectLst/>
              <a:latin typeface="Roboto Slab" pitchFamily="2" charset="0"/>
              <a:ea typeface="MS Mincho" panose="02020609040205080304" pitchFamily="49" charset="-128"/>
              <a:cs typeface="Arial" panose="020B0604020202020204" pitchFamily="34" charset="0"/>
            </a:rPr>
            <a:t>Nivel de avance</a:t>
          </a:r>
          <a:endParaRPr lang="es-CO" sz="700">
            <a:effectLst/>
            <a:latin typeface="Calibri" panose="020F0502020204030204" pitchFamily="34" charset="0"/>
            <a:ea typeface="MS Mincho" panose="02020609040205080304" pitchFamily="49" charset="-128"/>
            <a:cs typeface="Arial" panose="020B0604020202020204" pitchFamily="34" charset="0"/>
          </a:endParaRPr>
        </a:p>
      </xdr:txBody>
    </xdr:sp>
    <xdr:clientData/>
  </xdr:twoCellAnchor>
  <xdr:twoCellAnchor>
    <xdr:from>
      <xdr:col>1</xdr:col>
      <xdr:colOff>679450</xdr:colOff>
      <xdr:row>0</xdr:row>
      <xdr:rowOff>419100</xdr:rowOff>
    </xdr:from>
    <xdr:to>
      <xdr:col>2</xdr:col>
      <xdr:colOff>2476500</xdr:colOff>
      <xdr:row>0</xdr:row>
      <xdr:rowOff>755650</xdr:rowOff>
    </xdr:to>
    <xdr:sp macro="" textlink="">
      <xdr:nvSpPr>
        <xdr:cNvPr id="17" name="Text Box 61">
          <a:extLst>
            <a:ext uri="{FF2B5EF4-FFF2-40B4-BE49-F238E27FC236}">
              <a16:creationId xmlns:a16="http://schemas.microsoft.com/office/drawing/2014/main" id="{8A602308-2313-45FC-9B8F-5BD9172EEF16}"/>
            </a:ext>
          </a:extLst>
        </xdr:cNvPr>
        <xdr:cNvSpPr txBox="1">
          <a:spLocks/>
        </xdr:cNvSpPr>
      </xdr:nvSpPr>
      <xdr:spPr>
        <a:xfrm>
          <a:off x="7219950" y="419100"/>
          <a:ext cx="2609850" cy="3365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s-CO" sz="1100" b="1">
              <a:ln>
                <a:noFill/>
              </a:ln>
              <a:solidFill>
                <a:srgbClr val="C00000"/>
              </a:solidFill>
              <a:effectLst/>
              <a:latin typeface="Roboto Slab" pitchFamily="2" charset="0"/>
              <a:ea typeface="MS Mincho" panose="02020609040205080304" pitchFamily="49" charset="-128"/>
              <a:cs typeface="Arial" panose="020B0604020202020204" pitchFamily="34" charset="0"/>
            </a:rPr>
            <a:t>Plan de Acción</a:t>
          </a:r>
          <a:r>
            <a:rPr lang="es-CO" sz="1100" b="1" baseline="0">
              <a:ln>
                <a:noFill/>
              </a:ln>
              <a:solidFill>
                <a:srgbClr val="C00000"/>
              </a:solidFill>
              <a:effectLst/>
              <a:latin typeface="Roboto Slab" pitchFamily="2" charset="0"/>
              <a:ea typeface="MS Mincho" panose="02020609040205080304" pitchFamily="49" charset="-128"/>
              <a:cs typeface="Arial" panose="020B0604020202020204" pitchFamily="34" charset="0"/>
            </a:rPr>
            <a:t> 2024- </a:t>
          </a:r>
          <a:r>
            <a:rPr lang="es-CO" sz="1100" b="1">
              <a:ln>
                <a:noFill/>
              </a:ln>
              <a:solidFill>
                <a:srgbClr val="C00000"/>
              </a:solidFill>
              <a:effectLst/>
              <a:latin typeface="Roboto Slab" pitchFamily="2" charset="0"/>
              <a:ea typeface="MS Mincho" panose="02020609040205080304" pitchFamily="49" charset="-128"/>
              <a:cs typeface="Arial" panose="020B0604020202020204" pitchFamily="34" charset="0"/>
            </a:rPr>
            <a:t>Trimestre I</a:t>
          </a:r>
          <a:r>
            <a:rPr lang="es-CO" sz="1600" b="1">
              <a:solidFill>
                <a:srgbClr val="C00000"/>
              </a:solidFill>
              <a:effectLst/>
              <a:latin typeface="Calibri" panose="020F0502020204030204" pitchFamily="34" charset="0"/>
              <a:ea typeface="MS Mincho" panose="02020609040205080304" pitchFamily="49" charset="-128"/>
              <a:cs typeface="Calibri" panose="020F0502020204030204" pitchFamily="34" charset="0"/>
            </a:rPr>
            <a:t> </a:t>
          </a:r>
          <a:endParaRPr lang="es-CO" sz="800" b="1">
            <a:solidFill>
              <a:srgbClr val="C00000"/>
            </a:solidFill>
            <a:effectLst/>
            <a:latin typeface="Calibri" panose="020F0502020204030204" pitchFamily="34" charset="0"/>
            <a:ea typeface="MS Mincho" panose="02020609040205080304" pitchFamily="49" charset="-128"/>
            <a:cs typeface="Arial" panose="020B0604020202020204" pitchFamily="34" charset="0"/>
          </a:endParaRPr>
        </a:p>
      </xdr:txBody>
    </xdr:sp>
    <xdr:clientData/>
  </xdr:twoCellAnchor>
  <xdr:twoCellAnchor>
    <xdr:from>
      <xdr:col>0</xdr:col>
      <xdr:colOff>1547585</xdr:colOff>
      <xdr:row>12</xdr:row>
      <xdr:rowOff>95250</xdr:rowOff>
    </xdr:from>
    <xdr:to>
      <xdr:col>0</xdr:col>
      <xdr:colOff>2409371</xdr:colOff>
      <xdr:row>17</xdr:row>
      <xdr:rowOff>172355</xdr:rowOff>
    </xdr:to>
    <xdr:grpSp>
      <xdr:nvGrpSpPr>
        <xdr:cNvPr id="9" name="Grupo 8">
          <a:hlinkClick xmlns:r="http://schemas.openxmlformats.org/officeDocument/2006/relationships" r:id="rId5"/>
          <a:extLst>
            <a:ext uri="{FF2B5EF4-FFF2-40B4-BE49-F238E27FC236}">
              <a16:creationId xmlns:a16="http://schemas.microsoft.com/office/drawing/2014/main" id="{4BA3CDDE-93F7-5635-2BD2-3A45EFAAFE88}"/>
            </a:ext>
          </a:extLst>
        </xdr:cNvPr>
        <xdr:cNvGrpSpPr/>
      </xdr:nvGrpSpPr>
      <xdr:grpSpPr>
        <a:xfrm>
          <a:off x="1547585" y="3048000"/>
          <a:ext cx="861786" cy="1029605"/>
          <a:chOff x="3311070" y="18145"/>
          <a:chExt cx="861786" cy="997855"/>
        </a:xfrm>
      </xdr:grpSpPr>
      <xdr:pic>
        <xdr:nvPicPr>
          <xdr:cNvPr id="10" name="Picture 26" descr="Inicio | Universidad Distrital Francisco José de Caldas">
            <a:extLst>
              <a:ext uri="{FF2B5EF4-FFF2-40B4-BE49-F238E27FC236}">
                <a16:creationId xmlns:a16="http://schemas.microsoft.com/office/drawing/2014/main" id="{67B42643-97EE-BC8A-90E0-024460A192C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3" name="CuadroTexto 12">
            <a:extLst>
              <a:ext uri="{FF2B5EF4-FFF2-40B4-BE49-F238E27FC236}">
                <a16:creationId xmlns:a16="http://schemas.microsoft.com/office/drawing/2014/main" id="{EAF34774-DB81-B3EC-2E58-92BAA0D30552}"/>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433161</xdr:colOff>
      <xdr:row>4</xdr:row>
      <xdr:rowOff>113393</xdr:rowOff>
    </xdr:from>
    <xdr:to>
      <xdr:col>5</xdr:col>
      <xdr:colOff>3200400</xdr:colOff>
      <xdr:row>17</xdr:row>
      <xdr:rowOff>161018</xdr:rowOff>
    </xdr:to>
    <xdr:graphicFrame macro="">
      <xdr:nvGraphicFramePr>
        <xdr:cNvPr id="2" name="Chart 2">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9071</xdr:colOff>
      <xdr:row>0</xdr:row>
      <xdr:rowOff>0</xdr:rowOff>
    </xdr:from>
    <xdr:to>
      <xdr:col>0</xdr:col>
      <xdr:colOff>4145642</xdr:colOff>
      <xdr:row>4</xdr:row>
      <xdr:rowOff>172355</xdr:rowOff>
    </xdr:to>
    <xdr:grpSp>
      <xdr:nvGrpSpPr>
        <xdr:cNvPr id="7" name="Grupo 6">
          <a:extLst>
            <a:ext uri="{FF2B5EF4-FFF2-40B4-BE49-F238E27FC236}">
              <a16:creationId xmlns:a16="http://schemas.microsoft.com/office/drawing/2014/main" id="{86860CA1-74BC-4331-90A0-E0F8F222C423}"/>
            </a:ext>
          </a:extLst>
        </xdr:cNvPr>
        <xdr:cNvGrpSpPr/>
      </xdr:nvGrpSpPr>
      <xdr:grpSpPr>
        <a:xfrm>
          <a:off x="9071" y="0"/>
          <a:ext cx="4098471" cy="1043212"/>
          <a:chOff x="36285" y="18145"/>
          <a:chExt cx="4136571" cy="1034141"/>
        </a:xfrm>
      </xdr:grpSpPr>
      <xdr:sp macro="" textlink="">
        <xdr:nvSpPr>
          <xdr:cNvPr id="8" name="Freeform 2">
            <a:extLst>
              <a:ext uri="{FF2B5EF4-FFF2-40B4-BE49-F238E27FC236}">
                <a16:creationId xmlns:a16="http://schemas.microsoft.com/office/drawing/2014/main" id="{716D8B9C-A242-8B2A-CD53-E8DAF62E3E6D}"/>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9" name="Grupo 8">
            <a:hlinkClick xmlns:r="http://schemas.openxmlformats.org/officeDocument/2006/relationships" r:id="rId4"/>
            <a:extLst>
              <a:ext uri="{FF2B5EF4-FFF2-40B4-BE49-F238E27FC236}">
                <a16:creationId xmlns:a16="http://schemas.microsoft.com/office/drawing/2014/main" id="{9852FCD2-FE15-B212-9E9C-D151206E40AE}"/>
              </a:ext>
            </a:extLst>
          </xdr:cNvPr>
          <xdr:cNvGrpSpPr/>
        </xdr:nvGrpSpPr>
        <xdr:grpSpPr>
          <a:xfrm>
            <a:off x="3311070" y="18145"/>
            <a:ext cx="861786" cy="997855"/>
            <a:chOff x="3311070" y="18145"/>
            <a:chExt cx="861786" cy="997855"/>
          </a:xfrm>
        </xdr:grpSpPr>
        <xdr:pic>
          <xdr:nvPicPr>
            <xdr:cNvPr id="10" name="Picture 26" descr="Inicio | Universidad Distrital Francisco José de Caldas">
              <a:extLst>
                <a:ext uri="{FF2B5EF4-FFF2-40B4-BE49-F238E27FC236}">
                  <a16:creationId xmlns:a16="http://schemas.microsoft.com/office/drawing/2014/main" id="{D4A89FE9-A922-14CD-7FC0-82CE8C6C94B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7886EFFA-53D9-3175-AD80-7AE744EDD93E}"/>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108858</xdr:colOff>
      <xdr:row>0</xdr:row>
      <xdr:rowOff>108857</xdr:rowOff>
    </xdr:from>
    <xdr:to>
      <xdr:col>3</xdr:col>
      <xdr:colOff>226787</xdr:colOff>
      <xdr:row>1</xdr:row>
      <xdr:rowOff>226786</xdr:rowOff>
    </xdr:to>
    <xdr:sp macro="" textlink="">
      <xdr:nvSpPr>
        <xdr:cNvPr id="4" name="Flecha: hacia la izquierda 3">
          <a:hlinkClick xmlns:r="http://schemas.openxmlformats.org/officeDocument/2006/relationships" r:id="rId6"/>
          <a:extLst>
            <a:ext uri="{FF2B5EF4-FFF2-40B4-BE49-F238E27FC236}">
              <a16:creationId xmlns:a16="http://schemas.microsoft.com/office/drawing/2014/main" id="{D57ED547-0497-4EF2-BBFF-AAD8FF832E9F}"/>
            </a:ext>
          </a:extLst>
        </xdr:cNvPr>
        <xdr:cNvSpPr/>
      </xdr:nvSpPr>
      <xdr:spPr>
        <a:xfrm>
          <a:off x="4617358" y="108857"/>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8</xdr:col>
      <xdr:colOff>508001</xdr:colOff>
      <xdr:row>0</xdr:row>
      <xdr:rowOff>127000</xdr:rowOff>
    </xdr:from>
    <xdr:to>
      <xdr:col>9</xdr:col>
      <xdr:colOff>363315</xdr:colOff>
      <xdr:row>1</xdr:row>
      <xdr:rowOff>246386</xdr:rowOff>
    </xdr:to>
    <xdr:sp macro="" textlink="">
      <xdr:nvSpPr>
        <xdr:cNvPr id="5" name="Flecha: a la derecha 4">
          <a:hlinkClick xmlns:r="http://schemas.openxmlformats.org/officeDocument/2006/relationships" r:id="rId7"/>
          <a:extLst>
            <a:ext uri="{FF2B5EF4-FFF2-40B4-BE49-F238E27FC236}">
              <a16:creationId xmlns:a16="http://schemas.microsoft.com/office/drawing/2014/main" id="{31292337-7937-4E7F-AFFB-308BE0FBBB2D}"/>
            </a:ext>
          </a:extLst>
        </xdr:cNvPr>
        <xdr:cNvSpPr/>
      </xdr:nvSpPr>
      <xdr:spPr>
        <a:xfrm>
          <a:off x="15158358" y="127000"/>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242661</xdr:colOff>
      <xdr:row>4</xdr:row>
      <xdr:rowOff>131536</xdr:rowOff>
    </xdr:from>
    <xdr:to>
      <xdr:col>5</xdr:col>
      <xdr:colOff>3009900</xdr:colOff>
      <xdr:row>17</xdr:row>
      <xdr:rowOff>179161</xdr:rowOff>
    </xdr:to>
    <xdr:graphicFrame macro="">
      <xdr:nvGraphicFramePr>
        <xdr:cNvPr id="2" name="Chart 2">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9" name="Grupo 8">
          <a:extLst>
            <a:ext uri="{FF2B5EF4-FFF2-40B4-BE49-F238E27FC236}">
              <a16:creationId xmlns:a16="http://schemas.microsoft.com/office/drawing/2014/main" id="{8548AE9D-1F83-4213-AD87-36B13A77B56D}"/>
            </a:ext>
          </a:extLst>
        </xdr:cNvPr>
        <xdr:cNvGrpSpPr/>
      </xdr:nvGrpSpPr>
      <xdr:grpSpPr>
        <a:xfrm>
          <a:off x="0" y="0"/>
          <a:ext cx="4107996" cy="1043212"/>
          <a:chOff x="36285" y="18145"/>
          <a:chExt cx="4136571" cy="1034141"/>
        </a:xfrm>
      </xdr:grpSpPr>
      <xdr:sp macro="" textlink="">
        <xdr:nvSpPr>
          <xdr:cNvPr id="10" name="Freeform 2">
            <a:extLst>
              <a:ext uri="{FF2B5EF4-FFF2-40B4-BE49-F238E27FC236}">
                <a16:creationId xmlns:a16="http://schemas.microsoft.com/office/drawing/2014/main" id="{A2C46215-F07C-D45F-6755-735ED542546E}"/>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11" name="Grupo 10">
            <a:hlinkClick xmlns:r="http://schemas.openxmlformats.org/officeDocument/2006/relationships" r:id="rId4"/>
            <a:extLst>
              <a:ext uri="{FF2B5EF4-FFF2-40B4-BE49-F238E27FC236}">
                <a16:creationId xmlns:a16="http://schemas.microsoft.com/office/drawing/2014/main" id="{A491BA94-3F53-28A4-6FEC-7EC22DD76D6F}"/>
              </a:ext>
            </a:extLst>
          </xdr:cNvPr>
          <xdr:cNvGrpSpPr/>
        </xdr:nvGrpSpPr>
        <xdr:grpSpPr>
          <a:xfrm>
            <a:off x="3311070" y="18145"/>
            <a:ext cx="861786" cy="997855"/>
            <a:chOff x="3311070" y="18145"/>
            <a:chExt cx="861786" cy="997855"/>
          </a:xfrm>
        </xdr:grpSpPr>
        <xdr:pic>
          <xdr:nvPicPr>
            <xdr:cNvPr id="12" name="Picture 26" descr="Inicio | Universidad Distrital Francisco José de Caldas">
              <a:extLst>
                <a:ext uri="{FF2B5EF4-FFF2-40B4-BE49-F238E27FC236}">
                  <a16:creationId xmlns:a16="http://schemas.microsoft.com/office/drawing/2014/main" id="{E4B9D7EF-562C-6121-38CD-8CD7EBF2EF6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3" name="CuadroTexto 12">
              <a:extLst>
                <a:ext uri="{FF2B5EF4-FFF2-40B4-BE49-F238E27FC236}">
                  <a16:creationId xmlns:a16="http://schemas.microsoft.com/office/drawing/2014/main" id="{A7535100-FA8A-6268-8BA2-8F18CAB2B7EF}"/>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154214</xdr:colOff>
      <xdr:row>0</xdr:row>
      <xdr:rowOff>99785</xdr:rowOff>
    </xdr:from>
    <xdr:to>
      <xdr:col>3</xdr:col>
      <xdr:colOff>272143</xdr:colOff>
      <xdr:row>1</xdr:row>
      <xdr:rowOff>217714</xdr:rowOff>
    </xdr:to>
    <xdr:sp macro="" textlink="">
      <xdr:nvSpPr>
        <xdr:cNvPr id="4" name="Flecha: hacia la izquierda 3">
          <a:hlinkClick xmlns:r="http://schemas.openxmlformats.org/officeDocument/2006/relationships" r:id="rId6"/>
          <a:extLst>
            <a:ext uri="{FF2B5EF4-FFF2-40B4-BE49-F238E27FC236}">
              <a16:creationId xmlns:a16="http://schemas.microsoft.com/office/drawing/2014/main" id="{99E4BD7E-BC29-47A3-B858-CC7D1CDDB054}"/>
            </a:ext>
          </a:extLst>
        </xdr:cNvPr>
        <xdr:cNvSpPr/>
      </xdr:nvSpPr>
      <xdr:spPr>
        <a:xfrm>
          <a:off x="4662714" y="99785"/>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8</xdr:col>
      <xdr:colOff>517071</xdr:colOff>
      <xdr:row>0</xdr:row>
      <xdr:rowOff>117928</xdr:rowOff>
    </xdr:from>
    <xdr:to>
      <xdr:col>9</xdr:col>
      <xdr:colOff>372385</xdr:colOff>
      <xdr:row>1</xdr:row>
      <xdr:rowOff>237314</xdr:rowOff>
    </xdr:to>
    <xdr:sp macro="" textlink="">
      <xdr:nvSpPr>
        <xdr:cNvPr id="5" name="Flecha: a la derecha 4">
          <a:hlinkClick xmlns:r="http://schemas.openxmlformats.org/officeDocument/2006/relationships" r:id="rId7"/>
          <a:extLst>
            <a:ext uri="{FF2B5EF4-FFF2-40B4-BE49-F238E27FC236}">
              <a16:creationId xmlns:a16="http://schemas.microsoft.com/office/drawing/2014/main" id="{098B8425-50E9-4070-995A-79C945D9C29E}"/>
            </a:ext>
          </a:extLst>
        </xdr:cNvPr>
        <xdr:cNvSpPr/>
      </xdr:nvSpPr>
      <xdr:spPr>
        <a:xfrm>
          <a:off x="15203714" y="117928"/>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224518</xdr:colOff>
      <xdr:row>4</xdr:row>
      <xdr:rowOff>95250</xdr:rowOff>
    </xdr:from>
    <xdr:to>
      <xdr:col>5</xdr:col>
      <xdr:colOff>2991757</xdr:colOff>
      <xdr:row>17</xdr:row>
      <xdr:rowOff>142875</xdr:rowOff>
    </xdr:to>
    <xdr:graphicFrame macro="">
      <xdr:nvGraphicFramePr>
        <xdr:cNvPr id="2" name="Chart 2">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45358</xdr:colOff>
      <xdr:row>0</xdr:row>
      <xdr:rowOff>0</xdr:rowOff>
    </xdr:from>
    <xdr:to>
      <xdr:col>0</xdr:col>
      <xdr:colOff>4181929</xdr:colOff>
      <xdr:row>4</xdr:row>
      <xdr:rowOff>172355</xdr:rowOff>
    </xdr:to>
    <xdr:grpSp>
      <xdr:nvGrpSpPr>
        <xdr:cNvPr id="9" name="Grupo 8">
          <a:extLst>
            <a:ext uri="{FF2B5EF4-FFF2-40B4-BE49-F238E27FC236}">
              <a16:creationId xmlns:a16="http://schemas.microsoft.com/office/drawing/2014/main" id="{5A4D804D-4DD5-48A6-A1B2-BEF419F6B8F8}"/>
            </a:ext>
          </a:extLst>
        </xdr:cNvPr>
        <xdr:cNvGrpSpPr/>
      </xdr:nvGrpSpPr>
      <xdr:grpSpPr>
        <a:xfrm>
          <a:off x="45358" y="0"/>
          <a:ext cx="4060371" cy="1043212"/>
          <a:chOff x="36285" y="18145"/>
          <a:chExt cx="4136571" cy="1034141"/>
        </a:xfrm>
      </xdr:grpSpPr>
      <xdr:sp macro="" textlink="">
        <xdr:nvSpPr>
          <xdr:cNvPr id="10" name="Freeform 2">
            <a:extLst>
              <a:ext uri="{FF2B5EF4-FFF2-40B4-BE49-F238E27FC236}">
                <a16:creationId xmlns:a16="http://schemas.microsoft.com/office/drawing/2014/main" id="{51849452-F373-E366-D57B-9447C3FBE18D}"/>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11" name="Grupo 10">
            <a:hlinkClick xmlns:r="http://schemas.openxmlformats.org/officeDocument/2006/relationships" r:id="rId4"/>
            <a:extLst>
              <a:ext uri="{FF2B5EF4-FFF2-40B4-BE49-F238E27FC236}">
                <a16:creationId xmlns:a16="http://schemas.microsoft.com/office/drawing/2014/main" id="{446766A3-2522-3325-354D-46D0E4EDF5E1}"/>
              </a:ext>
            </a:extLst>
          </xdr:cNvPr>
          <xdr:cNvGrpSpPr/>
        </xdr:nvGrpSpPr>
        <xdr:grpSpPr>
          <a:xfrm>
            <a:off x="3311070" y="18145"/>
            <a:ext cx="861786" cy="997855"/>
            <a:chOff x="3311070" y="18145"/>
            <a:chExt cx="861786" cy="997855"/>
          </a:xfrm>
        </xdr:grpSpPr>
        <xdr:pic>
          <xdr:nvPicPr>
            <xdr:cNvPr id="12" name="Picture 26" descr="Inicio | Universidad Distrital Francisco José de Caldas">
              <a:extLst>
                <a:ext uri="{FF2B5EF4-FFF2-40B4-BE49-F238E27FC236}">
                  <a16:creationId xmlns:a16="http://schemas.microsoft.com/office/drawing/2014/main" id="{1161F8A3-7B7C-998A-8DF1-E15C5542ABE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3" name="CuadroTexto 12">
              <a:extLst>
                <a:ext uri="{FF2B5EF4-FFF2-40B4-BE49-F238E27FC236}">
                  <a16:creationId xmlns:a16="http://schemas.microsoft.com/office/drawing/2014/main" id="{5B6DF66D-20F7-DF3A-5235-0B8FF65D48A2}"/>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81643</xdr:colOff>
      <xdr:row>0</xdr:row>
      <xdr:rowOff>99785</xdr:rowOff>
    </xdr:from>
    <xdr:to>
      <xdr:col>3</xdr:col>
      <xdr:colOff>199572</xdr:colOff>
      <xdr:row>1</xdr:row>
      <xdr:rowOff>217714</xdr:rowOff>
    </xdr:to>
    <xdr:sp macro="" textlink="">
      <xdr:nvSpPr>
        <xdr:cNvPr id="4" name="Flecha: hacia la izquierda 3">
          <a:hlinkClick xmlns:r="http://schemas.openxmlformats.org/officeDocument/2006/relationships" r:id="rId6"/>
          <a:extLst>
            <a:ext uri="{FF2B5EF4-FFF2-40B4-BE49-F238E27FC236}">
              <a16:creationId xmlns:a16="http://schemas.microsoft.com/office/drawing/2014/main" id="{93278C46-BAD1-4422-A311-0A4C27FE6AF1}"/>
            </a:ext>
          </a:extLst>
        </xdr:cNvPr>
        <xdr:cNvSpPr/>
      </xdr:nvSpPr>
      <xdr:spPr>
        <a:xfrm>
          <a:off x="4590143" y="99785"/>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9</xdr:col>
      <xdr:colOff>81643</xdr:colOff>
      <xdr:row>0</xdr:row>
      <xdr:rowOff>127000</xdr:rowOff>
    </xdr:from>
    <xdr:to>
      <xdr:col>9</xdr:col>
      <xdr:colOff>481243</xdr:colOff>
      <xdr:row>1</xdr:row>
      <xdr:rowOff>246386</xdr:rowOff>
    </xdr:to>
    <xdr:sp macro="" textlink="">
      <xdr:nvSpPr>
        <xdr:cNvPr id="5" name="Flecha: a la derecha 4">
          <a:hlinkClick xmlns:r="http://schemas.openxmlformats.org/officeDocument/2006/relationships" r:id="rId7"/>
          <a:extLst>
            <a:ext uri="{FF2B5EF4-FFF2-40B4-BE49-F238E27FC236}">
              <a16:creationId xmlns:a16="http://schemas.microsoft.com/office/drawing/2014/main" id="{C6D45E49-BADA-43A1-9E19-B9E2D8DD8EAF}"/>
            </a:ext>
          </a:extLst>
        </xdr:cNvPr>
        <xdr:cNvSpPr/>
      </xdr:nvSpPr>
      <xdr:spPr>
        <a:xfrm>
          <a:off x="15312572" y="127000"/>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405947</xdr:colOff>
      <xdr:row>4</xdr:row>
      <xdr:rowOff>86179</xdr:rowOff>
    </xdr:from>
    <xdr:to>
      <xdr:col>5</xdr:col>
      <xdr:colOff>3173186</xdr:colOff>
      <xdr:row>17</xdr:row>
      <xdr:rowOff>133804</xdr:rowOff>
    </xdr:to>
    <xdr:graphicFrame macro="">
      <xdr:nvGraphicFramePr>
        <xdr:cNvPr id="2" name="Chart 2">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7" name="Grupo 6">
          <a:extLst>
            <a:ext uri="{FF2B5EF4-FFF2-40B4-BE49-F238E27FC236}">
              <a16:creationId xmlns:a16="http://schemas.microsoft.com/office/drawing/2014/main" id="{D94074C0-AC7F-41B5-B28E-4C59FC9D1A84}"/>
            </a:ext>
          </a:extLst>
        </xdr:cNvPr>
        <xdr:cNvGrpSpPr/>
      </xdr:nvGrpSpPr>
      <xdr:grpSpPr>
        <a:xfrm>
          <a:off x="0" y="0"/>
          <a:ext cx="4107996" cy="1043212"/>
          <a:chOff x="36285" y="18145"/>
          <a:chExt cx="4136571" cy="1034141"/>
        </a:xfrm>
      </xdr:grpSpPr>
      <xdr:sp macro="" textlink="">
        <xdr:nvSpPr>
          <xdr:cNvPr id="8" name="Freeform 2">
            <a:extLst>
              <a:ext uri="{FF2B5EF4-FFF2-40B4-BE49-F238E27FC236}">
                <a16:creationId xmlns:a16="http://schemas.microsoft.com/office/drawing/2014/main" id="{9FF76594-4CAB-8A2F-7B52-2300C1397EF6}"/>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9" name="Grupo 8">
            <a:hlinkClick xmlns:r="http://schemas.openxmlformats.org/officeDocument/2006/relationships" r:id="rId4"/>
            <a:extLst>
              <a:ext uri="{FF2B5EF4-FFF2-40B4-BE49-F238E27FC236}">
                <a16:creationId xmlns:a16="http://schemas.microsoft.com/office/drawing/2014/main" id="{DAAE7784-637E-0CE4-A36F-AFAEBEDEBE36}"/>
              </a:ext>
            </a:extLst>
          </xdr:cNvPr>
          <xdr:cNvGrpSpPr/>
        </xdr:nvGrpSpPr>
        <xdr:grpSpPr>
          <a:xfrm>
            <a:off x="3311070" y="18145"/>
            <a:ext cx="861786" cy="997855"/>
            <a:chOff x="3311070" y="18145"/>
            <a:chExt cx="861786" cy="997855"/>
          </a:xfrm>
        </xdr:grpSpPr>
        <xdr:pic>
          <xdr:nvPicPr>
            <xdr:cNvPr id="10" name="Picture 26" descr="Inicio | Universidad Distrital Francisco José de Caldas">
              <a:extLst>
                <a:ext uri="{FF2B5EF4-FFF2-40B4-BE49-F238E27FC236}">
                  <a16:creationId xmlns:a16="http://schemas.microsoft.com/office/drawing/2014/main" id="{A8748EAD-5EE9-1031-7D58-EC0B7DC64AD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12FD93FA-07BF-CCB4-1576-3D3CB0BD11AC}"/>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154214</xdr:colOff>
      <xdr:row>0</xdr:row>
      <xdr:rowOff>90715</xdr:rowOff>
    </xdr:from>
    <xdr:to>
      <xdr:col>3</xdr:col>
      <xdr:colOff>272143</xdr:colOff>
      <xdr:row>1</xdr:row>
      <xdr:rowOff>208644</xdr:rowOff>
    </xdr:to>
    <xdr:sp macro="" textlink="">
      <xdr:nvSpPr>
        <xdr:cNvPr id="4" name="Flecha: hacia la izquierda 3">
          <a:hlinkClick xmlns:r="http://schemas.openxmlformats.org/officeDocument/2006/relationships" r:id="rId6"/>
          <a:extLst>
            <a:ext uri="{FF2B5EF4-FFF2-40B4-BE49-F238E27FC236}">
              <a16:creationId xmlns:a16="http://schemas.microsoft.com/office/drawing/2014/main" id="{5BB56729-7A5E-4400-9BAD-9CB23988149B}"/>
            </a:ext>
          </a:extLst>
        </xdr:cNvPr>
        <xdr:cNvSpPr/>
      </xdr:nvSpPr>
      <xdr:spPr>
        <a:xfrm>
          <a:off x="4662714" y="90715"/>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8</xdr:col>
      <xdr:colOff>644071</xdr:colOff>
      <xdr:row>0</xdr:row>
      <xdr:rowOff>108858</xdr:rowOff>
    </xdr:from>
    <xdr:to>
      <xdr:col>9</xdr:col>
      <xdr:colOff>245385</xdr:colOff>
      <xdr:row>1</xdr:row>
      <xdr:rowOff>228244</xdr:rowOff>
    </xdr:to>
    <xdr:sp macro="" textlink="">
      <xdr:nvSpPr>
        <xdr:cNvPr id="5" name="Flecha: a la derecha 4">
          <a:hlinkClick xmlns:r="http://schemas.openxmlformats.org/officeDocument/2006/relationships" r:id="rId7"/>
          <a:extLst>
            <a:ext uri="{FF2B5EF4-FFF2-40B4-BE49-F238E27FC236}">
              <a16:creationId xmlns:a16="http://schemas.microsoft.com/office/drawing/2014/main" id="{B0483952-E400-41B4-8BCE-3CFE45E621AE}"/>
            </a:ext>
          </a:extLst>
        </xdr:cNvPr>
        <xdr:cNvSpPr/>
      </xdr:nvSpPr>
      <xdr:spPr>
        <a:xfrm>
          <a:off x="15203714" y="108858"/>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442233</xdr:colOff>
      <xdr:row>4</xdr:row>
      <xdr:rowOff>122465</xdr:rowOff>
    </xdr:from>
    <xdr:to>
      <xdr:col>5</xdr:col>
      <xdr:colOff>3209472</xdr:colOff>
      <xdr:row>17</xdr:row>
      <xdr:rowOff>170090</xdr:rowOff>
    </xdr:to>
    <xdr:graphicFrame macro="">
      <xdr:nvGraphicFramePr>
        <xdr:cNvPr id="2" name="Chart 2">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7" name="Grupo 6">
          <a:extLst>
            <a:ext uri="{FF2B5EF4-FFF2-40B4-BE49-F238E27FC236}">
              <a16:creationId xmlns:a16="http://schemas.microsoft.com/office/drawing/2014/main" id="{194B10B7-A797-42E4-93F0-6C15EDDEE752}"/>
            </a:ext>
          </a:extLst>
        </xdr:cNvPr>
        <xdr:cNvGrpSpPr/>
      </xdr:nvGrpSpPr>
      <xdr:grpSpPr>
        <a:xfrm>
          <a:off x="0" y="0"/>
          <a:ext cx="4107996" cy="1043212"/>
          <a:chOff x="36285" y="18145"/>
          <a:chExt cx="4136571" cy="1034141"/>
        </a:xfrm>
      </xdr:grpSpPr>
      <xdr:sp macro="" textlink="">
        <xdr:nvSpPr>
          <xdr:cNvPr id="8" name="Freeform 2">
            <a:extLst>
              <a:ext uri="{FF2B5EF4-FFF2-40B4-BE49-F238E27FC236}">
                <a16:creationId xmlns:a16="http://schemas.microsoft.com/office/drawing/2014/main" id="{8A9E3039-3FFB-FB07-91FD-E058A5039237}"/>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9" name="Grupo 8">
            <a:hlinkClick xmlns:r="http://schemas.openxmlformats.org/officeDocument/2006/relationships" r:id="rId4"/>
            <a:extLst>
              <a:ext uri="{FF2B5EF4-FFF2-40B4-BE49-F238E27FC236}">
                <a16:creationId xmlns:a16="http://schemas.microsoft.com/office/drawing/2014/main" id="{F7DCD3E5-88A1-EF3B-7A15-269378048052}"/>
              </a:ext>
            </a:extLst>
          </xdr:cNvPr>
          <xdr:cNvGrpSpPr/>
        </xdr:nvGrpSpPr>
        <xdr:grpSpPr>
          <a:xfrm>
            <a:off x="3311070" y="18145"/>
            <a:ext cx="861786" cy="997855"/>
            <a:chOff x="3311070" y="18145"/>
            <a:chExt cx="861786" cy="997855"/>
          </a:xfrm>
        </xdr:grpSpPr>
        <xdr:pic>
          <xdr:nvPicPr>
            <xdr:cNvPr id="10" name="Picture 26" descr="Inicio | Universidad Distrital Francisco José de Caldas">
              <a:extLst>
                <a:ext uri="{FF2B5EF4-FFF2-40B4-BE49-F238E27FC236}">
                  <a16:creationId xmlns:a16="http://schemas.microsoft.com/office/drawing/2014/main" id="{CF1A815C-E4F8-7F62-92F4-FC4C54BBCD5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D73F600F-8903-A516-1465-4EA5FB366922}"/>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63500</xdr:colOff>
      <xdr:row>0</xdr:row>
      <xdr:rowOff>81643</xdr:rowOff>
    </xdr:from>
    <xdr:to>
      <xdr:col>3</xdr:col>
      <xdr:colOff>181429</xdr:colOff>
      <xdr:row>1</xdr:row>
      <xdr:rowOff>199572</xdr:rowOff>
    </xdr:to>
    <xdr:sp macro="" textlink="">
      <xdr:nvSpPr>
        <xdr:cNvPr id="4" name="Flecha: hacia la izquierda 3">
          <a:hlinkClick xmlns:r="http://schemas.openxmlformats.org/officeDocument/2006/relationships" r:id="rId6"/>
          <a:extLst>
            <a:ext uri="{FF2B5EF4-FFF2-40B4-BE49-F238E27FC236}">
              <a16:creationId xmlns:a16="http://schemas.microsoft.com/office/drawing/2014/main" id="{47A7A6BA-5F58-42F0-9422-85187B03D59C}"/>
            </a:ext>
          </a:extLst>
        </xdr:cNvPr>
        <xdr:cNvSpPr/>
      </xdr:nvSpPr>
      <xdr:spPr>
        <a:xfrm>
          <a:off x="4572000" y="81643"/>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9</xdr:col>
      <xdr:colOff>27214</xdr:colOff>
      <xdr:row>0</xdr:row>
      <xdr:rowOff>99786</xdr:rowOff>
    </xdr:from>
    <xdr:to>
      <xdr:col>9</xdr:col>
      <xdr:colOff>426814</xdr:colOff>
      <xdr:row>1</xdr:row>
      <xdr:rowOff>219172</xdr:rowOff>
    </xdr:to>
    <xdr:sp macro="" textlink="">
      <xdr:nvSpPr>
        <xdr:cNvPr id="5" name="Flecha: a la derecha 4">
          <a:hlinkClick xmlns:r="http://schemas.openxmlformats.org/officeDocument/2006/relationships" r:id="rId7"/>
          <a:extLst>
            <a:ext uri="{FF2B5EF4-FFF2-40B4-BE49-F238E27FC236}">
              <a16:creationId xmlns:a16="http://schemas.microsoft.com/office/drawing/2014/main" id="{5985101D-635B-45A9-AC6D-E530149CB73F}"/>
            </a:ext>
          </a:extLst>
        </xdr:cNvPr>
        <xdr:cNvSpPr/>
      </xdr:nvSpPr>
      <xdr:spPr>
        <a:xfrm>
          <a:off x="15113000" y="99786"/>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97518</xdr:colOff>
      <xdr:row>4</xdr:row>
      <xdr:rowOff>131535</xdr:rowOff>
    </xdr:from>
    <xdr:to>
      <xdr:col>5</xdr:col>
      <xdr:colOff>3263900</xdr:colOff>
      <xdr:row>17</xdr:row>
      <xdr:rowOff>179160</xdr:rowOff>
    </xdr:to>
    <xdr:graphicFrame macro="">
      <xdr:nvGraphicFramePr>
        <xdr:cNvPr id="2" name="Chart 2">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7" name="Grupo 6">
          <a:extLst>
            <a:ext uri="{FF2B5EF4-FFF2-40B4-BE49-F238E27FC236}">
              <a16:creationId xmlns:a16="http://schemas.microsoft.com/office/drawing/2014/main" id="{E9701E6E-C212-467C-82D2-F55F5990F6A5}"/>
            </a:ext>
          </a:extLst>
        </xdr:cNvPr>
        <xdr:cNvGrpSpPr/>
      </xdr:nvGrpSpPr>
      <xdr:grpSpPr>
        <a:xfrm>
          <a:off x="0" y="0"/>
          <a:ext cx="4107996" cy="1043212"/>
          <a:chOff x="36285" y="18145"/>
          <a:chExt cx="4136571" cy="1034141"/>
        </a:xfrm>
      </xdr:grpSpPr>
      <xdr:sp macro="" textlink="">
        <xdr:nvSpPr>
          <xdr:cNvPr id="8" name="Freeform 2">
            <a:extLst>
              <a:ext uri="{FF2B5EF4-FFF2-40B4-BE49-F238E27FC236}">
                <a16:creationId xmlns:a16="http://schemas.microsoft.com/office/drawing/2014/main" id="{522FCAF0-C393-D207-35AA-590AE273351D}"/>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9" name="Grupo 8">
            <a:hlinkClick xmlns:r="http://schemas.openxmlformats.org/officeDocument/2006/relationships" r:id="rId4"/>
            <a:extLst>
              <a:ext uri="{FF2B5EF4-FFF2-40B4-BE49-F238E27FC236}">
                <a16:creationId xmlns:a16="http://schemas.microsoft.com/office/drawing/2014/main" id="{1EC6C359-8DA5-9F53-C617-DB79CC835096}"/>
              </a:ext>
            </a:extLst>
          </xdr:cNvPr>
          <xdr:cNvGrpSpPr/>
        </xdr:nvGrpSpPr>
        <xdr:grpSpPr>
          <a:xfrm>
            <a:off x="3311070" y="18145"/>
            <a:ext cx="861786" cy="997855"/>
            <a:chOff x="3311070" y="18145"/>
            <a:chExt cx="861786" cy="997855"/>
          </a:xfrm>
        </xdr:grpSpPr>
        <xdr:pic>
          <xdr:nvPicPr>
            <xdr:cNvPr id="10" name="Picture 26" descr="Inicio | Universidad Distrital Francisco José de Caldas">
              <a:extLst>
                <a:ext uri="{FF2B5EF4-FFF2-40B4-BE49-F238E27FC236}">
                  <a16:creationId xmlns:a16="http://schemas.microsoft.com/office/drawing/2014/main" id="{F7AD95DE-EF9A-C949-DC31-2B6F626FEFB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E1DC5BC8-1F26-0B38-3FCD-41E7EE359C86}"/>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54428</xdr:colOff>
      <xdr:row>0</xdr:row>
      <xdr:rowOff>90714</xdr:rowOff>
    </xdr:from>
    <xdr:to>
      <xdr:col>3</xdr:col>
      <xdr:colOff>172357</xdr:colOff>
      <xdr:row>1</xdr:row>
      <xdr:rowOff>208643</xdr:rowOff>
    </xdr:to>
    <xdr:sp macro="" textlink="">
      <xdr:nvSpPr>
        <xdr:cNvPr id="4" name="Flecha: hacia la izquierda 3">
          <a:hlinkClick xmlns:r="http://schemas.openxmlformats.org/officeDocument/2006/relationships" r:id="rId6"/>
          <a:extLst>
            <a:ext uri="{FF2B5EF4-FFF2-40B4-BE49-F238E27FC236}">
              <a16:creationId xmlns:a16="http://schemas.microsoft.com/office/drawing/2014/main" id="{D97470A5-5D62-4E04-8F00-6D350F48ECB6}"/>
            </a:ext>
          </a:extLst>
        </xdr:cNvPr>
        <xdr:cNvSpPr/>
      </xdr:nvSpPr>
      <xdr:spPr>
        <a:xfrm>
          <a:off x="4562928" y="90714"/>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9</xdr:col>
      <xdr:colOff>45357</xdr:colOff>
      <xdr:row>0</xdr:row>
      <xdr:rowOff>108857</xdr:rowOff>
    </xdr:from>
    <xdr:to>
      <xdr:col>9</xdr:col>
      <xdr:colOff>444957</xdr:colOff>
      <xdr:row>1</xdr:row>
      <xdr:rowOff>228243</xdr:rowOff>
    </xdr:to>
    <xdr:sp macro="" textlink="">
      <xdr:nvSpPr>
        <xdr:cNvPr id="5" name="Flecha: a la derecha 4">
          <a:hlinkClick xmlns:r="http://schemas.openxmlformats.org/officeDocument/2006/relationships" r:id="rId7"/>
          <a:extLst>
            <a:ext uri="{FF2B5EF4-FFF2-40B4-BE49-F238E27FC236}">
              <a16:creationId xmlns:a16="http://schemas.microsoft.com/office/drawing/2014/main" id="{F741D501-8FA0-4E6C-8933-41F360071660}"/>
            </a:ext>
          </a:extLst>
        </xdr:cNvPr>
        <xdr:cNvSpPr/>
      </xdr:nvSpPr>
      <xdr:spPr>
        <a:xfrm>
          <a:off x="15103928" y="108857"/>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415018</xdr:colOff>
      <xdr:row>4</xdr:row>
      <xdr:rowOff>113392</xdr:rowOff>
    </xdr:from>
    <xdr:to>
      <xdr:col>5</xdr:col>
      <xdr:colOff>3182257</xdr:colOff>
      <xdr:row>17</xdr:row>
      <xdr:rowOff>161017</xdr:rowOff>
    </xdr:to>
    <xdr:graphicFrame macro="">
      <xdr:nvGraphicFramePr>
        <xdr:cNvPr id="2" name="Chart 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18143</xdr:colOff>
      <xdr:row>0</xdr:row>
      <xdr:rowOff>0</xdr:rowOff>
    </xdr:from>
    <xdr:to>
      <xdr:col>0</xdr:col>
      <xdr:colOff>4154714</xdr:colOff>
      <xdr:row>4</xdr:row>
      <xdr:rowOff>172355</xdr:rowOff>
    </xdr:to>
    <xdr:grpSp>
      <xdr:nvGrpSpPr>
        <xdr:cNvPr id="4" name="Grupo 3">
          <a:extLst>
            <a:ext uri="{FF2B5EF4-FFF2-40B4-BE49-F238E27FC236}">
              <a16:creationId xmlns:a16="http://schemas.microsoft.com/office/drawing/2014/main" id="{4EF6AC17-A5DE-4F99-859B-8B35719BAFAE}"/>
            </a:ext>
          </a:extLst>
        </xdr:cNvPr>
        <xdr:cNvGrpSpPr/>
      </xdr:nvGrpSpPr>
      <xdr:grpSpPr>
        <a:xfrm>
          <a:off x="18143" y="0"/>
          <a:ext cx="4088946" cy="1043212"/>
          <a:chOff x="36285" y="18145"/>
          <a:chExt cx="4136571" cy="1034141"/>
        </a:xfrm>
      </xdr:grpSpPr>
      <xdr:sp macro="" textlink="">
        <xdr:nvSpPr>
          <xdr:cNvPr id="5" name="Freeform 2">
            <a:extLst>
              <a:ext uri="{FF2B5EF4-FFF2-40B4-BE49-F238E27FC236}">
                <a16:creationId xmlns:a16="http://schemas.microsoft.com/office/drawing/2014/main" id="{3734B1CD-56BE-567F-A066-2A87A338B100}"/>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6" name="Grupo 5">
            <a:hlinkClick xmlns:r="http://schemas.openxmlformats.org/officeDocument/2006/relationships" r:id="rId4"/>
            <a:extLst>
              <a:ext uri="{FF2B5EF4-FFF2-40B4-BE49-F238E27FC236}">
                <a16:creationId xmlns:a16="http://schemas.microsoft.com/office/drawing/2014/main" id="{3314F8F7-9D18-5CF9-95DF-B27FD09F6DF5}"/>
              </a:ext>
            </a:extLst>
          </xdr:cNvPr>
          <xdr:cNvGrpSpPr/>
        </xdr:nvGrpSpPr>
        <xdr:grpSpPr>
          <a:xfrm>
            <a:off x="3311070" y="18145"/>
            <a:ext cx="861786" cy="997855"/>
            <a:chOff x="3311070" y="18145"/>
            <a:chExt cx="861786" cy="997855"/>
          </a:xfrm>
        </xdr:grpSpPr>
        <xdr:pic>
          <xdr:nvPicPr>
            <xdr:cNvPr id="7" name="Picture 26" descr="Inicio | Universidad Distrital Francisco José de Caldas">
              <a:extLst>
                <a:ext uri="{FF2B5EF4-FFF2-40B4-BE49-F238E27FC236}">
                  <a16:creationId xmlns:a16="http://schemas.microsoft.com/office/drawing/2014/main" id="{22D50DC6-0368-F5B1-D474-FE04D186E34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763C42AC-8FAD-3339-CC6A-A3C2F0F02B4F}"/>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72572</xdr:colOff>
      <xdr:row>0</xdr:row>
      <xdr:rowOff>90714</xdr:rowOff>
    </xdr:from>
    <xdr:to>
      <xdr:col>3</xdr:col>
      <xdr:colOff>190501</xdr:colOff>
      <xdr:row>1</xdr:row>
      <xdr:rowOff>208643</xdr:rowOff>
    </xdr:to>
    <xdr:sp macro="" textlink="">
      <xdr:nvSpPr>
        <xdr:cNvPr id="8" name="Flecha: hacia la izquierda 7">
          <a:hlinkClick xmlns:r="http://schemas.openxmlformats.org/officeDocument/2006/relationships" r:id="rId6"/>
          <a:extLst>
            <a:ext uri="{FF2B5EF4-FFF2-40B4-BE49-F238E27FC236}">
              <a16:creationId xmlns:a16="http://schemas.microsoft.com/office/drawing/2014/main" id="{947CF67C-2618-4DCB-9738-C7AEC131E9BE}"/>
            </a:ext>
          </a:extLst>
        </xdr:cNvPr>
        <xdr:cNvSpPr/>
      </xdr:nvSpPr>
      <xdr:spPr>
        <a:xfrm>
          <a:off x="4581072" y="90714"/>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9</xdr:col>
      <xdr:colOff>36286</xdr:colOff>
      <xdr:row>0</xdr:row>
      <xdr:rowOff>108857</xdr:rowOff>
    </xdr:from>
    <xdr:to>
      <xdr:col>9</xdr:col>
      <xdr:colOff>435886</xdr:colOff>
      <xdr:row>1</xdr:row>
      <xdr:rowOff>228243</xdr:rowOff>
    </xdr:to>
    <xdr:sp macro="" textlink="">
      <xdr:nvSpPr>
        <xdr:cNvPr id="9" name="Flecha: a la derecha 8">
          <a:hlinkClick xmlns:r="http://schemas.openxmlformats.org/officeDocument/2006/relationships" r:id="rId7"/>
          <a:extLst>
            <a:ext uri="{FF2B5EF4-FFF2-40B4-BE49-F238E27FC236}">
              <a16:creationId xmlns:a16="http://schemas.microsoft.com/office/drawing/2014/main" id="{B973D31B-5B1B-4B7B-8154-8D7AD5802F9C}"/>
            </a:ext>
          </a:extLst>
        </xdr:cNvPr>
        <xdr:cNvSpPr/>
      </xdr:nvSpPr>
      <xdr:spPr>
        <a:xfrm>
          <a:off x="15122072" y="108857"/>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251732</xdr:colOff>
      <xdr:row>4</xdr:row>
      <xdr:rowOff>86178</xdr:rowOff>
    </xdr:from>
    <xdr:to>
      <xdr:col>5</xdr:col>
      <xdr:colOff>3018971</xdr:colOff>
      <xdr:row>17</xdr:row>
      <xdr:rowOff>133803</xdr:rowOff>
    </xdr:to>
    <xdr:graphicFrame macro="">
      <xdr:nvGraphicFramePr>
        <xdr:cNvPr id="2" name="Chart 2">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1</xdr:colOff>
      <xdr:row>0</xdr:row>
      <xdr:rowOff>0</xdr:rowOff>
    </xdr:from>
    <xdr:to>
      <xdr:col>0</xdr:col>
      <xdr:colOff>4136572</xdr:colOff>
      <xdr:row>4</xdr:row>
      <xdr:rowOff>172355</xdr:rowOff>
    </xdr:to>
    <xdr:grpSp>
      <xdr:nvGrpSpPr>
        <xdr:cNvPr id="7" name="Grupo 6">
          <a:extLst>
            <a:ext uri="{FF2B5EF4-FFF2-40B4-BE49-F238E27FC236}">
              <a16:creationId xmlns:a16="http://schemas.microsoft.com/office/drawing/2014/main" id="{D26DFC04-8CB7-4FF4-8AB3-8A3C7AE8C25A}"/>
            </a:ext>
          </a:extLst>
        </xdr:cNvPr>
        <xdr:cNvGrpSpPr/>
      </xdr:nvGrpSpPr>
      <xdr:grpSpPr>
        <a:xfrm>
          <a:off x="1" y="0"/>
          <a:ext cx="4107996" cy="1043212"/>
          <a:chOff x="36285" y="18145"/>
          <a:chExt cx="4136571" cy="1034141"/>
        </a:xfrm>
      </xdr:grpSpPr>
      <xdr:sp macro="" textlink="">
        <xdr:nvSpPr>
          <xdr:cNvPr id="8" name="Freeform 2">
            <a:extLst>
              <a:ext uri="{FF2B5EF4-FFF2-40B4-BE49-F238E27FC236}">
                <a16:creationId xmlns:a16="http://schemas.microsoft.com/office/drawing/2014/main" id="{2C27CEC5-F204-5C3C-E588-E9664388C0A1}"/>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9" name="Grupo 8">
            <a:hlinkClick xmlns:r="http://schemas.openxmlformats.org/officeDocument/2006/relationships" r:id="rId4"/>
            <a:extLst>
              <a:ext uri="{FF2B5EF4-FFF2-40B4-BE49-F238E27FC236}">
                <a16:creationId xmlns:a16="http://schemas.microsoft.com/office/drawing/2014/main" id="{60D2ED57-1DD0-69FD-5678-802805D4CAF8}"/>
              </a:ext>
            </a:extLst>
          </xdr:cNvPr>
          <xdr:cNvGrpSpPr/>
        </xdr:nvGrpSpPr>
        <xdr:grpSpPr>
          <a:xfrm>
            <a:off x="3311070" y="18145"/>
            <a:ext cx="861786" cy="997855"/>
            <a:chOff x="3311070" y="18145"/>
            <a:chExt cx="861786" cy="997855"/>
          </a:xfrm>
        </xdr:grpSpPr>
        <xdr:pic>
          <xdr:nvPicPr>
            <xdr:cNvPr id="10" name="Picture 26" descr="Inicio | Universidad Distrital Francisco José de Caldas">
              <a:extLst>
                <a:ext uri="{FF2B5EF4-FFF2-40B4-BE49-F238E27FC236}">
                  <a16:creationId xmlns:a16="http://schemas.microsoft.com/office/drawing/2014/main" id="{5B371A46-9175-4403-A092-9E7DC74EBA8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8B10F7ED-6B2B-24EB-0C2B-E2903BF11F2F}"/>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63500</xdr:colOff>
      <xdr:row>0</xdr:row>
      <xdr:rowOff>108857</xdr:rowOff>
    </xdr:from>
    <xdr:to>
      <xdr:col>3</xdr:col>
      <xdr:colOff>181429</xdr:colOff>
      <xdr:row>1</xdr:row>
      <xdr:rowOff>226786</xdr:rowOff>
    </xdr:to>
    <xdr:sp macro="" textlink="">
      <xdr:nvSpPr>
        <xdr:cNvPr id="6" name="Flecha: hacia la izquierda 5">
          <a:hlinkClick xmlns:r="http://schemas.openxmlformats.org/officeDocument/2006/relationships" r:id="rId6"/>
          <a:extLst>
            <a:ext uri="{FF2B5EF4-FFF2-40B4-BE49-F238E27FC236}">
              <a16:creationId xmlns:a16="http://schemas.microsoft.com/office/drawing/2014/main" id="{AEB40261-AC04-4CDC-A866-7EF20B184E03}"/>
            </a:ext>
          </a:extLst>
        </xdr:cNvPr>
        <xdr:cNvSpPr/>
      </xdr:nvSpPr>
      <xdr:spPr>
        <a:xfrm>
          <a:off x="4572000" y="108857"/>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8</xdr:col>
      <xdr:colOff>689429</xdr:colOff>
      <xdr:row>0</xdr:row>
      <xdr:rowOff>127000</xdr:rowOff>
    </xdr:from>
    <xdr:to>
      <xdr:col>9</xdr:col>
      <xdr:colOff>336100</xdr:colOff>
      <xdr:row>1</xdr:row>
      <xdr:rowOff>246386</xdr:rowOff>
    </xdr:to>
    <xdr:sp macro="" textlink="">
      <xdr:nvSpPr>
        <xdr:cNvPr id="12" name="Flecha: a la derecha 11">
          <a:hlinkClick xmlns:r="http://schemas.openxmlformats.org/officeDocument/2006/relationships" r:id="rId7"/>
          <a:extLst>
            <a:ext uri="{FF2B5EF4-FFF2-40B4-BE49-F238E27FC236}">
              <a16:creationId xmlns:a16="http://schemas.microsoft.com/office/drawing/2014/main" id="{9589871A-46E7-4C0F-ACD3-29B76EC7CFA1}"/>
            </a:ext>
          </a:extLst>
        </xdr:cNvPr>
        <xdr:cNvSpPr/>
      </xdr:nvSpPr>
      <xdr:spPr>
        <a:xfrm>
          <a:off x="15113000" y="127000"/>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251732</xdr:colOff>
      <xdr:row>4</xdr:row>
      <xdr:rowOff>95250</xdr:rowOff>
    </xdr:from>
    <xdr:to>
      <xdr:col>5</xdr:col>
      <xdr:colOff>3018971</xdr:colOff>
      <xdr:row>17</xdr:row>
      <xdr:rowOff>142875</xdr:rowOff>
    </xdr:to>
    <xdr:graphicFrame macro="">
      <xdr:nvGraphicFramePr>
        <xdr:cNvPr id="2" name="Chart 2">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7" name="Grupo 6">
          <a:extLst>
            <a:ext uri="{FF2B5EF4-FFF2-40B4-BE49-F238E27FC236}">
              <a16:creationId xmlns:a16="http://schemas.microsoft.com/office/drawing/2014/main" id="{7C5B73D7-6D0A-497F-BCE4-E432E21F92C6}"/>
            </a:ext>
          </a:extLst>
        </xdr:cNvPr>
        <xdr:cNvGrpSpPr/>
      </xdr:nvGrpSpPr>
      <xdr:grpSpPr>
        <a:xfrm>
          <a:off x="0" y="0"/>
          <a:ext cx="4107996" cy="1043212"/>
          <a:chOff x="36285" y="18145"/>
          <a:chExt cx="4136571" cy="1034141"/>
        </a:xfrm>
      </xdr:grpSpPr>
      <xdr:sp macro="" textlink="">
        <xdr:nvSpPr>
          <xdr:cNvPr id="8" name="Freeform 2">
            <a:extLst>
              <a:ext uri="{FF2B5EF4-FFF2-40B4-BE49-F238E27FC236}">
                <a16:creationId xmlns:a16="http://schemas.microsoft.com/office/drawing/2014/main" id="{32298222-7A1E-D76A-A628-9324FBD3BF8F}"/>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9" name="Grupo 8">
            <a:hlinkClick xmlns:r="http://schemas.openxmlformats.org/officeDocument/2006/relationships" r:id="rId4"/>
            <a:extLst>
              <a:ext uri="{FF2B5EF4-FFF2-40B4-BE49-F238E27FC236}">
                <a16:creationId xmlns:a16="http://schemas.microsoft.com/office/drawing/2014/main" id="{4829CF67-BB88-2E32-F136-24393977DF01}"/>
              </a:ext>
            </a:extLst>
          </xdr:cNvPr>
          <xdr:cNvGrpSpPr/>
        </xdr:nvGrpSpPr>
        <xdr:grpSpPr>
          <a:xfrm>
            <a:off x="3311070" y="18145"/>
            <a:ext cx="861786" cy="997855"/>
            <a:chOff x="3311070" y="18145"/>
            <a:chExt cx="861786" cy="997855"/>
          </a:xfrm>
        </xdr:grpSpPr>
        <xdr:pic>
          <xdr:nvPicPr>
            <xdr:cNvPr id="10" name="Picture 26" descr="Inicio | Universidad Distrital Francisco José de Caldas">
              <a:extLst>
                <a:ext uri="{FF2B5EF4-FFF2-40B4-BE49-F238E27FC236}">
                  <a16:creationId xmlns:a16="http://schemas.microsoft.com/office/drawing/2014/main" id="{85609031-655F-5307-6DE0-F7476FE4D44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DB1B7BFD-0722-C85D-E45D-053D8B620276}"/>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136066</xdr:colOff>
      <xdr:row>0</xdr:row>
      <xdr:rowOff>99781</xdr:rowOff>
    </xdr:from>
    <xdr:to>
      <xdr:col>3</xdr:col>
      <xdr:colOff>253995</xdr:colOff>
      <xdr:row>1</xdr:row>
      <xdr:rowOff>217710</xdr:rowOff>
    </xdr:to>
    <xdr:sp macro="" textlink="">
      <xdr:nvSpPr>
        <xdr:cNvPr id="4" name="Flecha: hacia la izquierda 3">
          <a:hlinkClick xmlns:r="http://schemas.openxmlformats.org/officeDocument/2006/relationships" r:id="rId6"/>
          <a:extLst>
            <a:ext uri="{FF2B5EF4-FFF2-40B4-BE49-F238E27FC236}">
              <a16:creationId xmlns:a16="http://schemas.microsoft.com/office/drawing/2014/main" id="{7F824072-01A5-49BF-9A1E-864C4D58807C}"/>
            </a:ext>
          </a:extLst>
        </xdr:cNvPr>
        <xdr:cNvSpPr/>
      </xdr:nvSpPr>
      <xdr:spPr>
        <a:xfrm>
          <a:off x="4644566" y="99781"/>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9</xdr:col>
      <xdr:colOff>136066</xdr:colOff>
      <xdr:row>0</xdr:row>
      <xdr:rowOff>117924</xdr:rowOff>
    </xdr:from>
    <xdr:to>
      <xdr:col>9</xdr:col>
      <xdr:colOff>535666</xdr:colOff>
      <xdr:row>1</xdr:row>
      <xdr:rowOff>237310</xdr:rowOff>
    </xdr:to>
    <xdr:sp macro="" textlink="">
      <xdr:nvSpPr>
        <xdr:cNvPr id="5" name="Flecha: a la derecha 4">
          <a:hlinkClick xmlns:r="http://schemas.openxmlformats.org/officeDocument/2006/relationships" r:id="rId7"/>
          <a:extLst>
            <a:ext uri="{FF2B5EF4-FFF2-40B4-BE49-F238E27FC236}">
              <a16:creationId xmlns:a16="http://schemas.microsoft.com/office/drawing/2014/main" id="{B0C62554-E20C-4A4A-AAFA-0DC1843AD08E}"/>
            </a:ext>
          </a:extLst>
        </xdr:cNvPr>
        <xdr:cNvSpPr/>
      </xdr:nvSpPr>
      <xdr:spPr>
        <a:xfrm>
          <a:off x="15185566" y="117924"/>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3</xdr:col>
      <xdr:colOff>215446</xdr:colOff>
      <xdr:row>4</xdr:row>
      <xdr:rowOff>95250</xdr:rowOff>
    </xdr:from>
    <xdr:to>
      <xdr:col>5</xdr:col>
      <xdr:colOff>3136900</xdr:colOff>
      <xdr:row>17</xdr:row>
      <xdr:rowOff>142875</xdr:rowOff>
    </xdr:to>
    <xdr:graphicFrame macro="">
      <xdr:nvGraphicFramePr>
        <xdr:cNvPr id="2" name="Chart 2">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1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7" name="Grupo 6">
          <a:extLst>
            <a:ext uri="{FF2B5EF4-FFF2-40B4-BE49-F238E27FC236}">
              <a16:creationId xmlns:a16="http://schemas.microsoft.com/office/drawing/2014/main" id="{9F1923B4-7233-4D8E-86F9-5F5386DE9B5E}"/>
            </a:ext>
          </a:extLst>
        </xdr:cNvPr>
        <xdr:cNvGrpSpPr/>
      </xdr:nvGrpSpPr>
      <xdr:grpSpPr>
        <a:xfrm>
          <a:off x="0" y="0"/>
          <a:ext cx="4107996" cy="1043212"/>
          <a:chOff x="36285" y="18145"/>
          <a:chExt cx="4136571" cy="1034141"/>
        </a:xfrm>
      </xdr:grpSpPr>
      <xdr:sp macro="" textlink="">
        <xdr:nvSpPr>
          <xdr:cNvPr id="8" name="Freeform 2">
            <a:extLst>
              <a:ext uri="{FF2B5EF4-FFF2-40B4-BE49-F238E27FC236}">
                <a16:creationId xmlns:a16="http://schemas.microsoft.com/office/drawing/2014/main" id="{987BDCA1-2CE8-8F91-D68F-A28F57592F31}"/>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9" name="Grupo 8">
            <a:hlinkClick xmlns:r="http://schemas.openxmlformats.org/officeDocument/2006/relationships" r:id="rId4"/>
            <a:extLst>
              <a:ext uri="{FF2B5EF4-FFF2-40B4-BE49-F238E27FC236}">
                <a16:creationId xmlns:a16="http://schemas.microsoft.com/office/drawing/2014/main" id="{9CBC38CB-7A02-D513-7B48-944FF5631F9E}"/>
              </a:ext>
            </a:extLst>
          </xdr:cNvPr>
          <xdr:cNvGrpSpPr/>
        </xdr:nvGrpSpPr>
        <xdr:grpSpPr>
          <a:xfrm>
            <a:off x="3311070" y="18145"/>
            <a:ext cx="861786" cy="997855"/>
            <a:chOff x="3311070" y="18145"/>
            <a:chExt cx="861786" cy="997855"/>
          </a:xfrm>
        </xdr:grpSpPr>
        <xdr:pic>
          <xdr:nvPicPr>
            <xdr:cNvPr id="10" name="Picture 26" descr="Inicio | Universidad Distrital Francisco José de Caldas">
              <a:extLst>
                <a:ext uri="{FF2B5EF4-FFF2-40B4-BE49-F238E27FC236}">
                  <a16:creationId xmlns:a16="http://schemas.microsoft.com/office/drawing/2014/main" id="{76089E81-D2FA-D51A-62EC-2644DD6E74B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DB67CF4E-7C6F-CB80-FFAE-41FBDFF9E4F7}"/>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108858</xdr:colOff>
      <xdr:row>0</xdr:row>
      <xdr:rowOff>127000</xdr:rowOff>
    </xdr:from>
    <xdr:to>
      <xdr:col>3</xdr:col>
      <xdr:colOff>72572</xdr:colOff>
      <xdr:row>1</xdr:row>
      <xdr:rowOff>244929</xdr:rowOff>
    </xdr:to>
    <xdr:sp macro="" textlink="">
      <xdr:nvSpPr>
        <xdr:cNvPr id="4" name="Flecha: hacia la izquierda 3">
          <a:hlinkClick xmlns:r="http://schemas.openxmlformats.org/officeDocument/2006/relationships" r:id="rId6"/>
          <a:extLst>
            <a:ext uri="{FF2B5EF4-FFF2-40B4-BE49-F238E27FC236}">
              <a16:creationId xmlns:a16="http://schemas.microsoft.com/office/drawing/2014/main" id="{3D91A26C-6C49-43B3-B04C-7E740CDCF0AB}"/>
            </a:ext>
          </a:extLst>
        </xdr:cNvPr>
        <xdr:cNvSpPr/>
      </xdr:nvSpPr>
      <xdr:spPr>
        <a:xfrm>
          <a:off x="4617358" y="127000"/>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8</xdr:col>
      <xdr:colOff>462644</xdr:colOff>
      <xdr:row>0</xdr:row>
      <xdr:rowOff>145143</xdr:rowOff>
    </xdr:from>
    <xdr:to>
      <xdr:col>9</xdr:col>
      <xdr:colOff>290744</xdr:colOff>
      <xdr:row>1</xdr:row>
      <xdr:rowOff>264529</xdr:rowOff>
    </xdr:to>
    <xdr:sp macro="" textlink="">
      <xdr:nvSpPr>
        <xdr:cNvPr id="5" name="Flecha: a la derecha 4">
          <a:hlinkClick xmlns:r="http://schemas.openxmlformats.org/officeDocument/2006/relationships" r:id="rId7"/>
          <a:extLst>
            <a:ext uri="{FF2B5EF4-FFF2-40B4-BE49-F238E27FC236}">
              <a16:creationId xmlns:a16="http://schemas.microsoft.com/office/drawing/2014/main" id="{F4F19004-C3A8-4DCF-80A0-DD621C748EFE}"/>
            </a:ext>
          </a:extLst>
        </xdr:cNvPr>
        <xdr:cNvSpPr/>
      </xdr:nvSpPr>
      <xdr:spPr>
        <a:xfrm>
          <a:off x="15158358" y="145143"/>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142875</xdr:colOff>
      <xdr:row>4</xdr:row>
      <xdr:rowOff>149678</xdr:rowOff>
    </xdr:from>
    <xdr:to>
      <xdr:col>5</xdr:col>
      <xdr:colOff>3381829</xdr:colOff>
      <xdr:row>18</xdr:row>
      <xdr:rowOff>15874</xdr:rowOff>
    </xdr:to>
    <xdr:graphicFrame macro="">
      <xdr:nvGraphicFramePr>
        <xdr:cNvPr id="2" name="Chart 2">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36285</xdr:colOff>
      <xdr:row>0</xdr:row>
      <xdr:rowOff>3</xdr:rowOff>
    </xdr:from>
    <xdr:to>
      <xdr:col>0</xdr:col>
      <xdr:colOff>4172856</xdr:colOff>
      <xdr:row>4</xdr:row>
      <xdr:rowOff>172358</xdr:rowOff>
    </xdr:to>
    <xdr:grpSp>
      <xdr:nvGrpSpPr>
        <xdr:cNvPr id="17" name="Grupo 16">
          <a:extLst>
            <a:ext uri="{FF2B5EF4-FFF2-40B4-BE49-F238E27FC236}">
              <a16:creationId xmlns:a16="http://schemas.microsoft.com/office/drawing/2014/main" id="{A9A9040F-95EC-C39D-6F50-551422F9FD95}"/>
            </a:ext>
          </a:extLst>
        </xdr:cNvPr>
        <xdr:cNvGrpSpPr/>
      </xdr:nvGrpSpPr>
      <xdr:grpSpPr>
        <a:xfrm>
          <a:off x="36285" y="3"/>
          <a:ext cx="4069896" cy="1029605"/>
          <a:chOff x="36285" y="18145"/>
          <a:chExt cx="4136571" cy="1034141"/>
        </a:xfrm>
      </xdr:grpSpPr>
      <xdr:sp macro="" textlink="">
        <xdr:nvSpPr>
          <xdr:cNvPr id="13" name="Freeform 2">
            <a:extLst>
              <a:ext uri="{FF2B5EF4-FFF2-40B4-BE49-F238E27FC236}">
                <a16:creationId xmlns:a16="http://schemas.microsoft.com/office/drawing/2014/main" id="{E1D0B106-05CB-5948-6BB6-8EE3D5D0423B}"/>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16" name="Grupo 15">
            <a:hlinkClick xmlns:r="http://schemas.openxmlformats.org/officeDocument/2006/relationships" r:id="rId4"/>
            <a:extLst>
              <a:ext uri="{FF2B5EF4-FFF2-40B4-BE49-F238E27FC236}">
                <a16:creationId xmlns:a16="http://schemas.microsoft.com/office/drawing/2014/main" id="{BF81041F-A313-5079-595F-28FD705BA03B}"/>
              </a:ext>
            </a:extLst>
          </xdr:cNvPr>
          <xdr:cNvGrpSpPr/>
        </xdr:nvGrpSpPr>
        <xdr:grpSpPr>
          <a:xfrm>
            <a:off x="3311070" y="18145"/>
            <a:ext cx="861786" cy="997855"/>
            <a:chOff x="3311070" y="18145"/>
            <a:chExt cx="861786" cy="997855"/>
          </a:xfrm>
        </xdr:grpSpPr>
        <xdr:pic>
          <xdr:nvPicPr>
            <xdr:cNvPr id="4" name="Picture 26" descr="Inicio | Universidad Distrital Francisco José de Caldas">
              <a:extLst>
                <a:ext uri="{FF2B5EF4-FFF2-40B4-BE49-F238E27FC236}">
                  <a16:creationId xmlns:a16="http://schemas.microsoft.com/office/drawing/2014/main" id="{DCBBAD04-7673-49D3-8B61-B94297199B9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5" name="CuadroTexto 14">
              <a:extLst>
                <a:ext uri="{FF2B5EF4-FFF2-40B4-BE49-F238E27FC236}">
                  <a16:creationId xmlns:a16="http://schemas.microsoft.com/office/drawing/2014/main" id="{A177FC91-CDB5-3B70-3EF9-902651E93A87}"/>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9</xdr:col>
      <xdr:colOff>1</xdr:colOff>
      <xdr:row>0</xdr:row>
      <xdr:rowOff>117929</xdr:rowOff>
    </xdr:from>
    <xdr:to>
      <xdr:col>9</xdr:col>
      <xdr:colOff>399601</xdr:colOff>
      <xdr:row>1</xdr:row>
      <xdr:rowOff>237315</xdr:rowOff>
    </xdr:to>
    <xdr:sp macro="" textlink="">
      <xdr:nvSpPr>
        <xdr:cNvPr id="5" name="Flecha: a la derecha 4">
          <a:hlinkClick xmlns:r="http://schemas.openxmlformats.org/officeDocument/2006/relationships" r:id="rId6"/>
          <a:extLst>
            <a:ext uri="{FF2B5EF4-FFF2-40B4-BE49-F238E27FC236}">
              <a16:creationId xmlns:a16="http://schemas.microsoft.com/office/drawing/2014/main" id="{A4B31251-4B5D-FABB-59D8-05E844D7D95B}"/>
            </a:ext>
          </a:extLst>
        </xdr:cNvPr>
        <xdr:cNvSpPr/>
      </xdr:nvSpPr>
      <xdr:spPr>
        <a:xfrm>
          <a:off x="15113001" y="117929"/>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24947</xdr:colOff>
      <xdr:row>4</xdr:row>
      <xdr:rowOff>131536</xdr:rowOff>
    </xdr:from>
    <xdr:to>
      <xdr:col>5</xdr:col>
      <xdr:colOff>3354615</xdr:colOff>
      <xdr:row>17</xdr:row>
      <xdr:rowOff>179161</xdr:rowOff>
    </xdr:to>
    <xdr:graphicFrame macro="">
      <xdr:nvGraphicFramePr>
        <xdr:cNvPr id="2" name="Chart 2">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36286</xdr:colOff>
      <xdr:row>0</xdr:row>
      <xdr:rowOff>0</xdr:rowOff>
    </xdr:from>
    <xdr:to>
      <xdr:col>0</xdr:col>
      <xdr:colOff>4172857</xdr:colOff>
      <xdr:row>4</xdr:row>
      <xdr:rowOff>172355</xdr:rowOff>
    </xdr:to>
    <xdr:grpSp>
      <xdr:nvGrpSpPr>
        <xdr:cNvPr id="4" name="Grupo 3">
          <a:extLst>
            <a:ext uri="{FF2B5EF4-FFF2-40B4-BE49-F238E27FC236}">
              <a16:creationId xmlns:a16="http://schemas.microsoft.com/office/drawing/2014/main" id="{A362E7BF-1EFB-43B6-9C4E-931C935DB817}"/>
            </a:ext>
          </a:extLst>
        </xdr:cNvPr>
        <xdr:cNvGrpSpPr/>
      </xdr:nvGrpSpPr>
      <xdr:grpSpPr>
        <a:xfrm>
          <a:off x="36286" y="0"/>
          <a:ext cx="4069896" cy="1043212"/>
          <a:chOff x="36285" y="18145"/>
          <a:chExt cx="4136571" cy="1034141"/>
        </a:xfrm>
      </xdr:grpSpPr>
      <xdr:sp macro="" textlink="">
        <xdr:nvSpPr>
          <xdr:cNvPr id="5" name="Freeform 2">
            <a:extLst>
              <a:ext uri="{FF2B5EF4-FFF2-40B4-BE49-F238E27FC236}">
                <a16:creationId xmlns:a16="http://schemas.microsoft.com/office/drawing/2014/main" id="{347A16FD-21E0-796A-408F-F1BBC02CFECE}"/>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6" name="Grupo 5">
            <a:hlinkClick xmlns:r="http://schemas.openxmlformats.org/officeDocument/2006/relationships" r:id="rId4"/>
            <a:extLst>
              <a:ext uri="{FF2B5EF4-FFF2-40B4-BE49-F238E27FC236}">
                <a16:creationId xmlns:a16="http://schemas.microsoft.com/office/drawing/2014/main" id="{72B9E3B6-87E5-DAA5-09C7-4590C59FDAFE}"/>
              </a:ext>
            </a:extLst>
          </xdr:cNvPr>
          <xdr:cNvGrpSpPr/>
        </xdr:nvGrpSpPr>
        <xdr:grpSpPr>
          <a:xfrm>
            <a:off x="3311070" y="18145"/>
            <a:ext cx="861786" cy="997855"/>
            <a:chOff x="3311070" y="18145"/>
            <a:chExt cx="861786" cy="997855"/>
          </a:xfrm>
        </xdr:grpSpPr>
        <xdr:pic>
          <xdr:nvPicPr>
            <xdr:cNvPr id="7" name="Picture 26" descr="Inicio | Universidad Distrital Francisco José de Caldas">
              <a:extLst>
                <a:ext uri="{FF2B5EF4-FFF2-40B4-BE49-F238E27FC236}">
                  <a16:creationId xmlns:a16="http://schemas.microsoft.com/office/drawing/2014/main" id="{A854FD30-5825-9523-26E3-FA8A84A46E5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122B5F8F-FBF8-33ED-263E-CDBDC43014EE}"/>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117929</xdr:colOff>
      <xdr:row>0</xdr:row>
      <xdr:rowOff>90714</xdr:rowOff>
    </xdr:from>
    <xdr:to>
      <xdr:col>3</xdr:col>
      <xdr:colOff>235858</xdr:colOff>
      <xdr:row>1</xdr:row>
      <xdr:rowOff>208643</xdr:rowOff>
    </xdr:to>
    <xdr:sp macro="" textlink="">
      <xdr:nvSpPr>
        <xdr:cNvPr id="8" name="Flecha: hacia la izquierda 7">
          <a:hlinkClick xmlns:r="http://schemas.openxmlformats.org/officeDocument/2006/relationships" r:id="rId6"/>
          <a:extLst>
            <a:ext uri="{FF2B5EF4-FFF2-40B4-BE49-F238E27FC236}">
              <a16:creationId xmlns:a16="http://schemas.microsoft.com/office/drawing/2014/main" id="{3ED70261-BA29-4F09-A1F1-A7C7F1B4586D}"/>
            </a:ext>
          </a:extLst>
        </xdr:cNvPr>
        <xdr:cNvSpPr/>
      </xdr:nvSpPr>
      <xdr:spPr>
        <a:xfrm>
          <a:off x="4626429" y="90714"/>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8</xdr:col>
      <xdr:colOff>535215</xdr:colOff>
      <xdr:row>0</xdr:row>
      <xdr:rowOff>108857</xdr:rowOff>
    </xdr:from>
    <xdr:to>
      <xdr:col>9</xdr:col>
      <xdr:colOff>390529</xdr:colOff>
      <xdr:row>1</xdr:row>
      <xdr:rowOff>228243</xdr:rowOff>
    </xdr:to>
    <xdr:sp macro="" textlink="">
      <xdr:nvSpPr>
        <xdr:cNvPr id="9" name="Flecha: a la derecha 8">
          <a:hlinkClick xmlns:r="http://schemas.openxmlformats.org/officeDocument/2006/relationships" r:id="rId7"/>
          <a:extLst>
            <a:ext uri="{FF2B5EF4-FFF2-40B4-BE49-F238E27FC236}">
              <a16:creationId xmlns:a16="http://schemas.microsoft.com/office/drawing/2014/main" id="{3A88BC4C-32FF-4D3C-820C-87D6DC5ECF4F}"/>
            </a:ext>
          </a:extLst>
        </xdr:cNvPr>
        <xdr:cNvSpPr/>
      </xdr:nvSpPr>
      <xdr:spPr>
        <a:xfrm>
          <a:off x="15167429" y="108857"/>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3</xdr:col>
      <xdr:colOff>288018</xdr:colOff>
      <xdr:row>4</xdr:row>
      <xdr:rowOff>113393</xdr:rowOff>
    </xdr:from>
    <xdr:to>
      <xdr:col>5</xdr:col>
      <xdr:colOff>3055257</xdr:colOff>
      <xdr:row>17</xdr:row>
      <xdr:rowOff>161018</xdr:rowOff>
    </xdr:to>
    <xdr:graphicFrame macro="">
      <xdr:nvGraphicFramePr>
        <xdr:cNvPr id="2" name="Chart 2">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4" name="Grupo 3">
          <a:extLst>
            <a:ext uri="{FF2B5EF4-FFF2-40B4-BE49-F238E27FC236}">
              <a16:creationId xmlns:a16="http://schemas.microsoft.com/office/drawing/2014/main" id="{2741DF1A-71C3-46E6-A5B1-6A3E2D6273E0}"/>
            </a:ext>
          </a:extLst>
        </xdr:cNvPr>
        <xdr:cNvGrpSpPr/>
      </xdr:nvGrpSpPr>
      <xdr:grpSpPr>
        <a:xfrm>
          <a:off x="0" y="0"/>
          <a:ext cx="4107996" cy="1043212"/>
          <a:chOff x="36285" y="18145"/>
          <a:chExt cx="4136571" cy="1034141"/>
        </a:xfrm>
      </xdr:grpSpPr>
      <xdr:sp macro="" textlink="">
        <xdr:nvSpPr>
          <xdr:cNvPr id="5" name="Freeform 2">
            <a:extLst>
              <a:ext uri="{FF2B5EF4-FFF2-40B4-BE49-F238E27FC236}">
                <a16:creationId xmlns:a16="http://schemas.microsoft.com/office/drawing/2014/main" id="{1395992A-3117-08C8-5DF4-5BA9D3D707DF}"/>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6" name="Grupo 5">
            <a:hlinkClick xmlns:r="http://schemas.openxmlformats.org/officeDocument/2006/relationships" r:id="rId4"/>
            <a:extLst>
              <a:ext uri="{FF2B5EF4-FFF2-40B4-BE49-F238E27FC236}">
                <a16:creationId xmlns:a16="http://schemas.microsoft.com/office/drawing/2014/main" id="{5398ED67-D29A-C6D8-C80C-0B87F2A6F7AB}"/>
              </a:ext>
            </a:extLst>
          </xdr:cNvPr>
          <xdr:cNvGrpSpPr/>
        </xdr:nvGrpSpPr>
        <xdr:grpSpPr>
          <a:xfrm>
            <a:off x="3311070" y="18145"/>
            <a:ext cx="861786" cy="997855"/>
            <a:chOff x="3311070" y="18145"/>
            <a:chExt cx="861786" cy="997855"/>
          </a:xfrm>
        </xdr:grpSpPr>
        <xdr:pic>
          <xdr:nvPicPr>
            <xdr:cNvPr id="7" name="Picture 26" descr="Inicio | Universidad Distrital Francisco José de Caldas">
              <a:extLst>
                <a:ext uri="{FF2B5EF4-FFF2-40B4-BE49-F238E27FC236}">
                  <a16:creationId xmlns:a16="http://schemas.microsoft.com/office/drawing/2014/main" id="{8214E257-A16E-005C-BA28-B4CE8A745C7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269BE007-71AB-3E76-20DB-D7349628E396}"/>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127000</xdr:colOff>
      <xdr:row>0</xdr:row>
      <xdr:rowOff>108857</xdr:rowOff>
    </xdr:from>
    <xdr:to>
      <xdr:col>3</xdr:col>
      <xdr:colOff>244929</xdr:colOff>
      <xdr:row>1</xdr:row>
      <xdr:rowOff>226786</xdr:rowOff>
    </xdr:to>
    <xdr:sp macro="" textlink="">
      <xdr:nvSpPr>
        <xdr:cNvPr id="8" name="Flecha: hacia la izquierda 7">
          <a:hlinkClick xmlns:r="http://schemas.openxmlformats.org/officeDocument/2006/relationships" r:id="rId6"/>
          <a:extLst>
            <a:ext uri="{FF2B5EF4-FFF2-40B4-BE49-F238E27FC236}">
              <a16:creationId xmlns:a16="http://schemas.microsoft.com/office/drawing/2014/main" id="{234D9E6C-E68B-47A4-993B-3D3764FCD250}"/>
            </a:ext>
          </a:extLst>
        </xdr:cNvPr>
        <xdr:cNvSpPr/>
      </xdr:nvSpPr>
      <xdr:spPr>
        <a:xfrm>
          <a:off x="4635500" y="108857"/>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9</xdr:col>
      <xdr:colOff>0</xdr:colOff>
      <xdr:row>0</xdr:row>
      <xdr:rowOff>127000</xdr:rowOff>
    </xdr:from>
    <xdr:to>
      <xdr:col>9</xdr:col>
      <xdr:colOff>399600</xdr:colOff>
      <xdr:row>1</xdr:row>
      <xdr:rowOff>246386</xdr:rowOff>
    </xdr:to>
    <xdr:sp macro="" textlink="">
      <xdr:nvSpPr>
        <xdr:cNvPr id="9" name="Flecha: a la derecha 8">
          <a:hlinkClick xmlns:r="http://schemas.openxmlformats.org/officeDocument/2006/relationships" r:id="rId7"/>
          <a:extLst>
            <a:ext uri="{FF2B5EF4-FFF2-40B4-BE49-F238E27FC236}">
              <a16:creationId xmlns:a16="http://schemas.microsoft.com/office/drawing/2014/main" id="{7B866ED3-8A81-48F0-BE6B-D69C99693461}"/>
            </a:ext>
          </a:extLst>
        </xdr:cNvPr>
        <xdr:cNvSpPr/>
      </xdr:nvSpPr>
      <xdr:spPr>
        <a:xfrm>
          <a:off x="15176500" y="127000"/>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3</xdr:col>
      <xdr:colOff>442232</xdr:colOff>
      <xdr:row>4</xdr:row>
      <xdr:rowOff>113392</xdr:rowOff>
    </xdr:from>
    <xdr:to>
      <xdr:col>5</xdr:col>
      <xdr:colOff>3209471</xdr:colOff>
      <xdr:row>17</xdr:row>
      <xdr:rowOff>161017</xdr:rowOff>
    </xdr:to>
    <xdr:graphicFrame macro="">
      <xdr:nvGraphicFramePr>
        <xdr:cNvPr id="2" name="Chart 2">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6" name="Grupo 5">
          <a:extLst>
            <a:ext uri="{FF2B5EF4-FFF2-40B4-BE49-F238E27FC236}">
              <a16:creationId xmlns:a16="http://schemas.microsoft.com/office/drawing/2014/main" id="{ECB5375B-05C6-4677-80CF-397E3DA671A6}"/>
            </a:ext>
          </a:extLst>
        </xdr:cNvPr>
        <xdr:cNvGrpSpPr/>
      </xdr:nvGrpSpPr>
      <xdr:grpSpPr>
        <a:xfrm>
          <a:off x="0" y="0"/>
          <a:ext cx="4107996" cy="1043212"/>
          <a:chOff x="36285" y="18145"/>
          <a:chExt cx="4136571" cy="1034141"/>
        </a:xfrm>
      </xdr:grpSpPr>
      <xdr:sp macro="" textlink="">
        <xdr:nvSpPr>
          <xdr:cNvPr id="7" name="Freeform 2">
            <a:extLst>
              <a:ext uri="{FF2B5EF4-FFF2-40B4-BE49-F238E27FC236}">
                <a16:creationId xmlns:a16="http://schemas.microsoft.com/office/drawing/2014/main" id="{7E3CEB28-6FDD-7422-AD74-2C4A88958BA1}"/>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11" name="Grupo 10">
            <a:hlinkClick xmlns:r="http://schemas.openxmlformats.org/officeDocument/2006/relationships" r:id="rId4"/>
            <a:extLst>
              <a:ext uri="{FF2B5EF4-FFF2-40B4-BE49-F238E27FC236}">
                <a16:creationId xmlns:a16="http://schemas.microsoft.com/office/drawing/2014/main" id="{798BD2FD-8A5F-AF3F-C5DF-CDD4C1522A80}"/>
              </a:ext>
            </a:extLst>
          </xdr:cNvPr>
          <xdr:cNvGrpSpPr/>
        </xdr:nvGrpSpPr>
        <xdr:grpSpPr>
          <a:xfrm>
            <a:off x="3311070" y="18145"/>
            <a:ext cx="861786" cy="997855"/>
            <a:chOff x="3311070" y="18145"/>
            <a:chExt cx="861786" cy="997855"/>
          </a:xfrm>
        </xdr:grpSpPr>
        <xdr:pic>
          <xdr:nvPicPr>
            <xdr:cNvPr id="12" name="Picture 26" descr="Inicio | Universidad Distrital Francisco José de Caldas">
              <a:extLst>
                <a:ext uri="{FF2B5EF4-FFF2-40B4-BE49-F238E27FC236}">
                  <a16:creationId xmlns:a16="http://schemas.microsoft.com/office/drawing/2014/main" id="{3B2BAB85-CCEE-1241-A3C8-2C97B7F727B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3" name="CuadroTexto 12">
              <a:extLst>
                <a:ext uri="{FF2B5EF4-FFF2-40B4-BE49-F238E27FC236}">
                  <a16:creationId xmlns:a16="http://schemas.microsoft.com/office/drawing/2014/main" id="{0FC3BE61-C082-1821-9CF5-CF89A1DC470A}"/>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117929</xdr:colOff>
      <xdr:row>0</xdr:row>
      <xdr:rowOff>127000</xdr:rowOff>
    </xdr:from>
    <xdr:to>
      <xdr:col>3</xdr:col>
      <xdr:colOff>235858</xdr:colOff>
      <xdr:row>1</xdr:row>
      <xdr:rowOff>244929</xdr:rowOff>
    </xdr:to>
    <xdr:sp macro="" textlink="">
      <xdr:nvSpPr>
        <xdr:cNvPr id="4" name="Flecha: hacia la izquierda 3">
          <a:hlinkClick xmlns:r="http://schemas.openxmlformats.org/officeDocument/2006/relationships" r:id="rId6"/>
          <a:extLst>
            <a:ext uri="{FF2B5EF4-FFF2-40B4-BE49-F238E27FC236}">
              <a16:creationId xmlns:a16="http://schemas.microsoft.com/office/drawing/2014/main" id="{C1DBCA77-4AD8-43A3-A1D1-55CAE0DDE5EE}"/>
            </a:ext>
          </a:extLst>
        </xdr:cNvPr>
        <xdr:cNvSpPr/>
      </xdr:nvSpPr>
      <xdr:spPr>
        <a:xfrm>
          <a:off x="4626429" y="127000"/>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8</xdr:col>
      <xdr:colOff>535215</xdr:colOff>
      <xdr:row>0</xdr:row>
      <xdr:rowOff>145143</xdr:rowOff>
    </xdr:from>
    <xdr:to>
      <xdr:col>9</xdr:col>
      <xdr:colOff>390529</xdr:colOff>
      <xdr:row>1</xdr:row>
      <xdr:rowOff>264529</xdr:rowOff>
    </xdr:to>
    <xdr:sp macro="" textlink="">
      <xdr:nvSpPr>
        <xdr:cNvPr id="5" name="Flecha: a la derecha 4">
          <a:hlinkClick xmlns:r="http://schemas.openxmlformats.org/officeDocument/2006/relationships" r:id="rId7"/>
          <a:extLst>
            <a:ext uri="{FF2B5EF4-FFF2-40B4-BE49-F238E27FC236}">
              <a16:creationId xmlns:a16="http://schemas.microsoft.com/office/drawing/2014/main" id="{F82CD73A-52AD-4FDE-A9BE-3A76EADFC8F9}"/>
            </a:ext>
          </a:extLst>
        </xdr:cNvPr>
        <xdr:cNvSpPr/>
      </xdr:nvSpPr>
      <xdr:spPr>
        <a:xfrm>
          <a:off x="15167429" y="145143"/>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52160</xdr:colOff>
      <xdr:row>4</xdr:row>
      <xdr:rowOff>77107</xdr:rowOff>
    </xdr:from>
    <xdr:to>
      <xdr:col>5</xdr:col>
      <xdr:colOff>3291114</xdr:colOff>
      <xdr:row>17</xdr:row>
      <xdr:rowOff>124732</xdr:rowOff>
    </xdr:to>
    <xdr:graphicFrame macro="">
      <xdr:nvGraphicFramePr>
        <xdr:cNvPr id="2" name="Chart 2">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4" name="Grupo 3">
          <a:extLst>
            <a:ext uri="{FF2B5EF4-FFF2-40B4-BE49-F238E27FC236}">
              <a16:creationId xmlns:a16="http://schemas.microsoft.com/office/drawing/2014/main" id="{9DE89C69-A896-4F49-9B75-082409B1CA21}"/>
            </a:ext>
          </a:extLst>
        </xdr:cNvPr>
        <xdr:cNvGrpSpPr/>
      </xdr:nvGrpSpPr>
      <xdr:grpSpPr>
        <a:xfrm>
          <a:off x="0" y="0"/>
          <a:ext cx="4107996" cy="1043212"/>
          <a:chOff x="36285" y="18145"/>
          <a:chExt cx="4136571" cy="1034141"/>
        </a:xfrm>
      </xdr:grpSpPr>
      <xdr:sp macro="" textlink="">
        <xdr:nvSpPr>
          <xdr:cNvPr id="5" name="Freeform 2">
            <a:extLst>
              <a:ext uri="{FF2B5EF4-FFF2-40B4-BE49-F238E27FC236}">
                <a16:creationId xmlns:a16="http://schemas.microsoft.com/office/drawing/2014/main" id="{4E7D2BB4-D312-9838-8AE2-99F2350B38E7}"/>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6" name="Grupo 5">
            <a:hlinkClick xmlns:r="http://schemas.openxmlformats.org/officeDocument/2006/relationships" r:id="rId4"/>
            <a:extLst>
              <a:ext uri="{FF2B5EF4-FFF2-40B4-BE49-F238E27FC236}">
                <a16:creationId xmlns:a16="http://schemas.microsoft.com/office/drawing/2014/main" id="{1D61301A-4571-24CC-EAB0-71BCFB37EB5A}"/>
              </a:ext>
            </a:extLst>
          </xdr:cNvPr>
          <xdr:cNvGrpSpPr/>
        </xdr:nvGrpSpPr>
        <xdr:grpSpPr>
          <a:xfrm>
            <a:off x="3311070" y="18145"/>
            <a:ext cx="861786" cy="997855"/>
            <a:chOff x="3311070" y="18145"/>
            <a:chExt cx="861786" cy="997855"/>
          </a:xfrm>
        </xdr:grpSpPr>
        <xdr:pic>
          <xdr:nvPicPr>
            <xdr:cNvPr id="7" name="Picture 26" descr="Inicio | Universidad Distrital Francisco José de Caldas">
              <a:extLst>
                <a:ext uri="{FF2B5EF4-FFF2-40B4-BE49-F238E27FC236}">
                  <a16:creationId xmlns:a16="http://schemas.microsoft.com/office/drawing/2014/main" id="{4AB31FB1-9C1F-59A8-5AFF-0F1C414C48F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BA6192BD-2C45-1D35-6DFA-56319FDB1A0E}"/>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117929</xdr:colOff>
      <xdr:row>0</xdr:row>
      <xdr:rowOff>108858</xdr:rowOff>
    </xdr:from>
    <xdr:to>
      <xdr:col>3</xdr:col>
      <xdr:colOff>235858</xdr:colOff>
      <xdr:row>1</xdr:row>
      <xdr:rowOff>226787</xdr:rowOff>
    </xdr:to>
    <xdr:sp macro="" textlink="">
      <xdr:nvSpPr>
        <xdr:cNvPr id="8" name="Flecha: hacia la izquierda 7">
          <a:hlinkClick xmlns:r="http://schemas.openxmlformats.org/officeDocument/2006/relationships" r:id="rId6"/>
          <a:extLst>
            <a:ext uri="{FF2B5EF4-FFF2-40B4-BE49-F238E27FC236}">
              <a16:creationId xmlns:a16="http://schemas.microsoft.com/office/drawing/2014/main" id="{BA90B4BA-7774-46FC-8CE8-2D4A1681CD4B}"/>
            </a:ext>
          </a:extLst>
        </xdr:cNvPr>
        <xdr:cNvSpPr/>
      </xdr:nvSpPr>
      <xdr:spPr>
        <a:xfrm>
          <a:off x="4626429" y="108858"/>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9</xdr:col>
      <xdr:colOff>81643</xdr:colOff>
      <xdr:row>0</xdr:row>
      <xdr:rowOff>127001</xdr:rowOff>
    </xdr:from>
    <xdr:to>
      <xdr:col>9</xdr:col>
      <xdr:colOff>481243</xdr:colOff>
      <xdr:row>1</xdr:row>
      <xdr:rowOff>246387</xdr:rowOff>
    </xdr:to>
    <xdr:sp macro="" textlink="">
      <xdr:nvSpPr>
        <xdr:cNvPr id="9" name="Flecha: a la derecha 8">
          <a:hlinkClick xmlns:r="http://schemas.openxmlformats.org/officeDocument/2006/relationships" r:id="rId7"/>
          <a:extLst>
            <a:ext uri="{FF2B5EF4-FFF2-40B4-BE49-F238E27FC236}">
              <a16:creationId xmlns:a16="http://schemas.microsoft.com/office/drawing/2014/main" id="{D61CCC18-B535-4012-9418-36374F4D2C39}"/>
            </a:ext>
          </a:extLst>
        </xdr:cNvPr>
        <xdr:cNvSpPr/>
      </xdr:nvSpPr>
      <xdr:spPr>
        <a:xfrm>
          <a:off x="15167429" y="127001"/>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3</xdr:col>
      <xdr:colOff>478519</xdr:colOff>
      <xdr:row>4</xdr:row>
      <xdr:rowOff>113393</xdr:rowOff>
    </xdr:from>
    <xdr:to>
      <xdr:col>5</xdr:col>
      <xdr:colOff>3245758</xdr:colOff>
      <xdr:row>17</xdr:row>
      <xdr:rowOff>161018</xdr:rowOff>
    </xdr:to>
    <xdr:graphicFrame macro="">
      <xdr:nvGraphicFramePr>
        <xdr:cNvPr id="2" name="Chart 2">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6" name="Grupo 5">
          <a:extLst>
            <a:ext uri="{FF2B5EF4-FFF2-40B4-BE49-F238E27FC236}">
              <a16:creationId xmlns:a16="http://schemas.microsoft.com/office/drawing/2014/main" id="{95458D6C-63CE-4838-A694-FA064BB9052F}"/>
            </a:ext>
          </a:extLst>
        </xdr:cNvPr>
        <xdr:cNvGrpSpPr/>
      </xdr:nvGrpSpPr>
      <xdr:grpSpPr>
        <a:xfrm>
          <a:off x="0" y="0"/>
          <a:ext cx="4107996" cy="1043212"/>
          <a:chOff x="36285" y="18145"/>
          <a:chExt cx="4136571" cy="1034141"/>
        </a:xfrm>
      </xdr:grpSpPr>
      <xdr:sp macro="" textlink="">
        <xdr:nvSpPr>
          <xdr:cNvPr id="7" name="Freeform 2">
            <a:extLst>
              <a:ext uri="{FF2B5EF4-FFF2-40B4-BE49-F238E27FC236}">
                <a16:creationId xmlns:a16="http://schemas.microsoft.com/office/drawing/2014/main" id="{EEAC1EA1-0090-3532-2384-E249C6D93C92}"/>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8" name="Grupo 7">
            <a:hlinkClick xmlns:r="http://schemas.openxmlformats.org/officeDocument/2006/relationships" r:id="rId4"/>
            <a:extLst>
              <a:ext uri="{FF2B5EF4-FFF2-40B4-BE49-F238E27FC236}">
                <a16:creationId xmlns:a16="http://schemas.microsoft.com/office/drawing/2014/main" id="{1758D9A5-A7CF-54AE-CB6C-CE2E6DAE84C4}"/>
              </a:ext>
            </a:extLst>
          </xdr:cNvPr>
          <xdr:cNvGrpSpPr/>
        </xdr:nvGrpSpPr>
        <xdr:grpSpPr>
          <a:xfrm>
            <a:off x="3311070" y="18145"/>
            <a:ext cx="861786" cy="997855"/>
            <a:chOff x="3311070" y="18145"/>
            <a:chExt cx="861786" cy="997855"/>
          </a:xfrm>
        </xdr:grpSpPr>
        <xdr:pic>
          <xdr:nvPicPr>
            <xdr:cNvPr id="9" name="Picture 26" descr="Inicio | Universidad Distrital Francisco José de Caldas">
              <a:extLst>
                <a:ext uri="{FF2B5EF4-FFF2-40B4-BE49-F238E27FC236}">
                  <a16:creationId xmlns:a16="http://schemas.microsoft.com/office/drawing/2014/main" id="{CAFEC5BA-EA41-E11E-1991-F909BB49345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0" name="CuadroTexto 9">
              <a:extLst>
                <a:ext uri="{FF2B5EF4-FFF2-40B4-BE49-F238E27FC236}">
                  <a16:creationId xmlns:a16="http://schemas.microsoft.com/office/drawing/2014/main" id="{BF6776C3-A267-124B-D956-D98224906B81}"/>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81643</xdr:colOff>
      <xdr:row>0</xdr:row>
      <xdr:rowOff>90714</xdr:rowOff>
    </xdr:from>
    <xdr:to>
      <xdr:col>3</xdr:col>
      <xdr:colOff>199572</xdr:colOff>
      <xdr:row>1</xdr:row>
      <xdr:rowOff>208643</xdr:rowOff>
    </xdr:to>
    <xdr:sp macro="" textlink="">
      <xdr:nvSpPr>
        <xdr:cNvPr id="4" name="Flecha: hacia la izquierda 3">
          <a:hlinkClick xmlns:r="http://schemas.openxmlformats.org/officeDocument/2006/relationships" r:id="rId6"/>
          <a:extLst>
            <a:ext uri="{FF2B5EF4-FFF2-40B4-BE49-F238E27FC236}">
              <a16:creationId xmlns:a16="http://schemas.microsoft.com/office/drawing/2014/main" id="{EC4C6C41-6872-4FCB-A8A9-21FAF617E3AE}"/>
            </a:ext>
          </a:extLst>
        </xdr:cNvPr>
        <xdr:cNvSpPr/>
      </xdr:nvSpPr>
      <xdr:spPr>
        <a:xfrm>
          <a:off x="4590143" y="90714"/>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378732</xdr:colOff>
      <xdr:row>4</xdr:row>
      <xdr:rowOff>113393</xdr:rowOff>
    </xdr:from>
    <xdr:to>
      <xdr:col>5</xdr:col>
      <xdr:colOff>3145971</xdr:colOff>
      <xdr:row>17</xdr:row>
      <xdr:rowOff>161018</xdr:rowOff>
    </xdr:to>
    <xdr:graphicFrame macro="">
      <xdr:nvGraphicFramePr>
        <xdr:cNvPr id="2" name="Chart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12" name="Grupo 11">
          <a:extLst>
            <a:ext uri="{FF2B5EF4-FFF2-40B4-BE49-F238E27FC236}">
              <a16:creationId xmlns:a16="http://schemas.microsoft.com/office/drawing/2014/main" id="{4BCD2A4C-C6B5-43AD-8FD9-54709C8A3F9A}"/>
            </a:ext>
          </a:extLst>
        </xdr:cNvPr>
        <xdr:cNvGrpSpPr/>
      </xdr:nvGrpSpPr>
      <xdr:grpSpPr>
        <a:xfrm>
          <a:off x="0" y="0"/>
          <a:ext cx="4107996" cy="1040188"/>
          <a:chOff x="36285" y="18145"/>
          <a:chExt cx="4136571" cy="1034141"/>
        </a:xfrm>
      </xdr:grpSpPr>
      <xdr:sp macro="" textlink="">
        <xdr:nvSpPr>
          <xdr:cNvPr id="13" name="Freeform 2">
            <a:extLst>
              <a:ext uri="{FF2B5EF4-FFF2-40B4-BE49-F238E27FC236}">
                <a16:creationId xmlns:a16="http://schemas.microsoft.com/office/drawing/2014/main" id="{C2D29A32-61CA-338B-77BA-1AB65BD599DA}"/>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14" name="Grupo 13">
            <a:hlinkClick xmlns:r="http://schemas.openxmlformats.org/officeDocument/2006/relationships" r:id="rId4"/>
            <a:extLst>
              <a:ext uri="{FF2B5EF4-FFF2-40B4-BE49-F238E27FC236}">
                <a16:creationId xmlns:a16="http://schemas.microsoft.com/office/drawing/2014/main" id="{E284309B-8C8B-9D70-6136-81478798AC5E}"/>
              </a:ext>
            </a:extLst>
          </xdr:cNvPr>
          <xdr:cNvGrpSpPr/>
        </xdr:nvGrpSpPr>
        <xdr:grpSpPr>
          <a:xfrm>
            <a:off x="3311070" y="18145"/>
            <a:ext cx="861786" cy="997855"/>
            <a:chOff x="3311070" y="18145"/>
            <a:chExt cx="861786" cy="997855"/>
          </a:xfrm>
        </xdr:grpSpPr>
        <xdr:pic>
          <xdr:nvPicPr>
            <xdr:cNvPr id="15" name="Picture 26" descr="Inicio | Universidad Distrital Francisco José de Caldas">
              <a:extLst>
                <a:ext uri="{FF2B5EF4-FFF2-40B4-BE49-F238E27FC236}">
                  <a16:creationId xmlns:a16="http://schemas.microsoft.com/office/drawing/2014/main" id="{7AEE2425-C8ED-E2FB-1E0C-1921AE89C69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6" name="CuadroTexto 15">
              <a:extLst>
                <a:ext uri="{FF2B5EF4-FFF2-40B4-BE49-F238E27FC236}">
                  <a16:creationId xmlns:a16="http://schemas.microsoft.com/office/drawing/2014/main" id="{55F26D86-73FA-3011-7031-219FE158202F}"/>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9</xdr:col>
      <xdr:colOff>2</xdr:colOff>
      <xdr:row>0</xdr:row>
      <xdr:rowOff>90714</xdr:rowOff>
    </xdr:from>
    <xdr:to>
      <xdr:col>9</xdr:col>
      <xdr:colOff>399602</xdr:colOff>
      <xdr:row>1</xdr:row>
      <xdr:rowOff>210100</xdr:rowOff>
    </xdr:to>
    <xdr:sp macro="" textlink="">
      <xdr:nvSpPr>
        <xdr:cNvPr id="4" name="Flecha: a la derecha 3">
          <a:hlinkClick xmlns:r="http://schemas.openxmlformats.org/officeDocument/2006/relationships" r:id="rId6"/>
          <a:extLst>
            <a:ext uri="{FF2B5EF4-FFF2-40B4-BE49-F238E27FC236}">
              <a16:creationId xmlns:a16="http://schemas.microsoft.com/office/drawing/2014/main" id="{D8BBC783-CC76-4713-A034-34D7AFB5CE1C}"/>
            </a:ext>
          </a:extLst>
        </xdr:cNvPr>
        <xdr:cNvSpPr/>
      </xdr:nvSpPr>
      <xdr:spPr>
        <a:xfrm>
          <a:off x="15113002" y="90714"/>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twoCellAnchor>
    <xdr:from>
      <xdr:col>2</xdr:col>
      <xdr:colOff>108857</xdr:colOff>
      <xdr:row>0</xdr:row>
      <xdr:rowOff>90714</xdr:rowOff>
    </xdr:from>
    <xdr:to>
      <xdr:col>3</xdr:col>
      <xdr:colOff>226786</xdr:colOff>
      <xdr:row>1</xdr:row>
      <xdr:rowOff>208643</xdr:rowOff>
    </xdr:to>
    <xdr:sp macro="" textlink="">
      <xdr:nvSpPr>
        <xdr:cNvPr id="5" name="Flecha: hacia la izquierda 4">
          <a:hlinkClick xmlns:r="http://schemas.openxmlformats.org/officeDocument/2006/relationships" r:id="rId7"/>
          <a:extLst>
            <a:ext uri="{FF2B5EF4-FFF2-40B4-BE49-F238E27FC236}">
              <a16:creationId xmlns:a16="http://schemas.microsoft.com/office/drawing/2014/main" id="{C6998892-7531-4AD3-BDD7-4115D89DAA27}"/>
            </a:ext>
          </a:extLst>
        </xdr:cNvPr>
        <xdr:cNvSpPr/>
      </xdr:nvSpPr>
      <xdr:spPr>
        <a:xfrm>
          <a:off x="4617357" y="90714"/>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39914</xdr:colOff>
      <xdr:row>4</xdr:row>
      <xdr:rowOff>104322</xdr:rowOff>
    </xdr:from>
    <xdr:to>
      <xdr:col>5</xdr:col>
      <xdr:colOff>3373211</xdr:colOff>
      <xdr:row>17</xdr:row>
      <xdr:rowOff>151947</xdr:rowOff>
    </xdr:to>
    <xdr:graphicFrame macro="">
      <xdr:nvGraphicFramePr>
        <xdr:cNvPr id="2" name="Chart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4" name="Grupo 3">
          <a:extLst>
            <a:ext uri="{FF2B5EF4-FFF2-40B4-BE49-F238E27FC236}">
              <a16:creationId xmlns:a16="http://schemas.microsoft.com/office/drawing/2014/main" id="{25F94E07-8630-4223-90CA-6B10596B6721}"/>
            </a:ext>
          </a:extLst>
        </xdr:cNvPr>
        <xdr:cNvGrpSpPr/>
      </xdr:nvGrpSpPr>
      <xdr:grpSpPr>
        <a:xfrm>
          <a:off x="0" y="0"/>
          <a:ext cx="4107996" cy="1043212"/>
          <a:chOff x="36285" y="18145"/>
          <a:chExt cx="4136571" cy="1034141"/>
        </a:xfrm>
      </xdr:grpSpPr>
      <xdr:sp macro="" textlink="">
        <xdr:nvSpPr>
          <xdr:cNvPr id="5" name="Freeform 2">
            <a:extLst>
              <a:ext uri="{FF2B5EF4-FFF2-40B4-BE49-F238E27FC236}">
                <a16:creationId xmlns:a16="http://schemas.microsoft.com/office/drawing/2014/main" id="{5D49C14D-B8BF-F1D8-576D-3B84DBD1EF61}"/>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6" name="Grupo 5">
            <a:hlinkClick xmlns:r="http://schemas.openxmlformats.org/officeDocument/2006/relationships" r:id="rId4"/>
            <a:extLst>
              <a:ext uri="{FF2B5EF4-FFF2-40B4-BE49-F238E27FC236}">
                <a16:creationId xmlns:a16="http://schemas.microsoft.com/office/drawing/2014/main" id="{D240A093-755D-E60A-D108-6463AC32AB39}"/>
              </a:ext>
            </a:extLst>
          </xdr:cNvPr>
          <xdr:cNvGrpSpPr/>
        </xdr:nvGrpSpPr>
        <xdr:grpSpPr>
          <a:xfrm>
            <a:off x="3311070" y="18145"/>
            <a:ext cx="861786" cy="997855"/>
            <a:chOff x="3311070" y="18145"/>
            <a:chExt cx="861786" cy="997855"/>
          </a:xfrm>
        </xdr:grpSpPr>
        <xdr:pic>
          <xdr:nvPicPr>
            <xdr:cNvPr id="7" name="Picture 26" descr="Inicio | Universidad Distrital Francisco José de Caldas">
              <a:extLst>
                <a:ext uri="{FF2B5EF4-FFF2-40B4-BE49-F238E27FC236}">
                  <a16:creationId xmlns:a16="http://schemas.microsoft.com/office/drawing/2014/main" id="{D50412EA-ED72-FD7E-D266-75F0BA32DD8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21B36B4A-C8FA-3A7A-40E8-05901C33D4D4}"/>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8</xdr:col>
      <xdr:colOff>498931</xdr:colOff>
      <xdr:row>0</xdr:row>
      <xdr:rowOff>108857</xdr:rowOff>
    </xdr:from>
    <xdr:to>
      <xdr:col>9</xdr:col>
      <xdr:colOff>354245</xdr:colOff>
      <xdr:row>1</xdr:row>
      <xdr:rowOff>228243</xdr:rowOff>
    </xdr:to>
    <xdr:sp macro="" textlink="">
      <xdr:nvSpPr>
        <xdr:cNvPr id="8" name="Flecha: a la derecha 7">
          <a:hlinkClick xmlns:r="http://schemas.openxmlformats.org/officeDocument/2006/relationships" r:id="rId6"/>
          <a:extLst>
            <a:ext uri="{FF2B5EF4-FFF2-40B4-BE49-F238E27FC236}">
              <a16:creationId xmlns:a16="http://schemas.microsoft.com/office/drawing/2014/main" id="{43186506-1C7E-47B3-B5D5-B171DDA7F069}"/>
            </a:ext>
          </a:extLst>
        </xdr:cNvPr>
        <xdr:cNvSpPr/>
      </xdr:nvSpPr>
      <xdr:spPr>
        <a:xfrm>
          <a:off x="15149288" y="108857"/>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twoCellAnchor>
    <xdr:from>
      <xdr:col>2</xdr:col>
      <xdr:colOff>145143</xdr:colOff>
      <xdr:row>0</xdr:row>
      <xdr:rowOff>108857</xdr:rowOff>
    </xdr:from>
    <xdr:to>
      <xdr:col>3</xdr:col>
      <xdr:colOff>263072</xdr:colOff>
      <xdr:row>1</xdr:row>
      <xdr:rowOff>226786</xdr:rowOff>
    </xdr:to>
    <xdr:sp macro="" textlink="">
      <xdr:nvSpPr>
        <xdr:cNvPr id="9" name="Flecha: hacia la izquierda 8">
          <a:hlinkClick xmlns:r="http://schemas.openxmlformats.org/officeDocument/2006/relationships" r:id="rId7"/>
          <a:extLst>
            <a:ext uri="{FF2B5EF4-FFF2-40B4-BE49-F238E27FC236}">
              <a16:creationId xmlns:a16="http://schemas.microsoft.com/office/drawing/2014/main" id="{7F5024F5-A9B9-483E-8F92-A7B1A5C86552}"/>
            </a:ext>
          </a:extLst>
        </xdr:cNvPr>
        <xdr:cNvSpPr/>
      </xdr:nvSpPr>
      <xdr:spPr>
        <a:xfrm>
          <a:off x="4653643" y="108857"/>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424090</xdr:colOff>
      <xdr:row>4</xdr:row>
      <xdr:rowOff>77107</xdr:rowOff>
    </xdr:from>
    <xdr:to>
      <xdr:col>5</xdr:col>
      <xdr:colOff>3191329</xdr:colOff>
      <xdr:row>17</xdr:row>
      <xdr:rowOff>124732</xdr:rowOff>
    </xdr:to>
    <xdr:graphicFrame macro="">
      <xdr:nvGraphicFramePr>
        <xdr:cNvPr id="2" name="Chart 2">
          <a:extLst>
            <a:ext uri="{FF2B5EF4-FFF2-40B4-BE49-F238E27FC236}">
              <a16:creationId xmlns:a16="http://schemas.microsoft.com/office/drawing/2014/main" id="{8ACFD342-0475-4B80-B4E8-1C310130E4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2</xdr:row>
      <xdr:rowOff>145142</xdr:rowOff>
    </xdr:from>
    <xdr:to>
      <xdr:col>12</xdr:col>
      <xdr:colOff>0</xdr:colOff>
      <xdr:row>19</xdr:row>
      <xdr:rowOff>30389</xdr:rowOff>
    </xdr:to>
    <xdr:graphicFrame macro="">
      <xdr:nvGraphicFramePr>
        <xdr:cNvPr id="3" name="Chart 3">
          <a:extLst>
            <a:ext uri="{FF2B5EF4-FFF2-40B4-BE49-F238E27FC236}">
              <a16:creationId xmlns:a16="http://schemas.microsoft.com/office/drawing/2014/main" id="{36A40343-E9AD-411C-9674-E8ABDEB04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1</xdr:col>
      <xdr:colOff>2721</xdr:colOff>
      <xdr:row>4</xdr:row>
      <xdr:rowOff>172355</xdr:rowOff>
    </xdr:to>
    <xdr:grpSp>
      <xdr:nvGrpSpPr>
        <xdr:cNvPr id="4" name="Grupo 3">
          <a:extLst>
            <a:ext uri="{FF2B5EF4-FFF2-40B4-BE49-F238E27FC236}">
              <a16:creationId xmlns:a16="http://schemas.microsoft.com/office/drawing/2014/main" id="{2312AC64-6D11-4B08-9B6B-A0B6AB1FA31F}"/>
            </a:ext>
          </a:extLst>
        </xdr:cNvPr>
        <xdr:cNvGrpSpPr/>
      </xdr:nvGrpSpPr>
      <xdr:grpSpPr>
        <a:xfrm>
          <a:off x="0" y="0"/>
          <a:ext cx="4112078" cy="1043212"/>
          <a:chOff x="36285" y="18145"/>
          <a:chExt cx="4136571" cy="1034141"/>
        </a:xfrm>
      </xdr:grpSpPr>
      <xdr:sp macro="" textlink="">
        <xdr:nvSpPr>
          <xdr:cNvPr id="5" name="Freeform 2">
            <a:extLst>
              <a:ext uri="{FF2B5EF4-FFF2-40B4-BE49-F238E27FC236}">
                <a16:creationId xmlns:a16="http://schemas.microsoft.com/office/drawing/2014/main" id="{53DC4600-6976-27E7-4F3A-E6613E9817CF}"/>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6" name="Grupo 5">
            <a:hlinkClick xmlns:r="http://schemas.openxmlformats.org/officeDocument/2006/relationships" r:id="rId4"/>
            <a:extLst>
              <a:ext uri="{FF2B5EF4-FFF2-40B4-BE49-F238E27FC236}">
                <a16:creationId xmlns:a16="http://schemas.microsoft.com/office/drawing/2014/main" id="{26BB9BFB-5732-644E-302D-4E3B9B8D914D}"/>
              </a:ext>
            </a:extLst>
          </xdr:cNvPr>
          <xdr:cNvGrpSpPr/>
        </xdr:nvGrpSpPr>
        <xdr:grpSpPr>
          <a:xfrm>
            <a:off x="3311070" y="18145"/>
            <a:ext cx="861786" cy="997855"/>
            <a:chOff x="3311070" y="18145"/>
            <a:chExt cx="861786" cy="997855"/>
          </a:xfrm>
        </xdr:grpSpPr>
        <xdr:pic>
          <xdr:nvPicPr>
            <xdr:cNvPr id="7" name="Picture 26" descr="Inicio | Universidad Distrital Francisco José de Caldas">
              <a:extLst>
                <a:ext uri="{FF2B5EF4-FFF2-40B4-BE49-F238E27FC236}">
                  <a16:creationId xmlns:a16="http://schemas.microsoft.com/office/drawing/2014/main" id="{EB8E22D7-14FC-305A-442A-CC030F4ECB6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8" name="CuadroTexto 7">
              <a:extLst>
                <a:ext uri="{FF2B5EF4-FFF2-40B4-BE49-F238E27FC236}">
                  <a16:creationId xmlns:a16="http://schemas.microsoft.com/office/drawing/2014/main" id="{F55E92DF-89E9-C47D-BDF0-71AC8804E75D}"/>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9</xdr:col>
      <xdr:colOff>81644</xdr:colOff>
      <xdr:row>0</xdr:row>
      <xdr:rowOff>117928</xdr:rowOff>
    </xdr:from>
    <xdr:to>
      <xdr:col>9</xdr:col>
      <xdr:colOff>481244</xdr:colOff>
      <xdr:row>1</xdr:row>
      <xdr:rowOff>237314</xdr:rowOff>
    </xdr:to>
    <xdr:sp macro="" textlink="">
      <xdr:nvSpPr>
        <xdr:cNvPr id="9" name="Flecha: a la derecha 8">
          <a:hlinkClick xmlns:r="http://schemas.openxmlformats.org/officeDocument/2006/relationships" r:id="rId6"/>
          <a:extLst>
            <a:ext uri="{FF2B5EF4-FFF2-40B4-BE49-F238E27FC236}">
              <a16:creationId xmlns:a16="http://schemas.microsoft.com/office/drawing/2014/main" id="{9E77ED61-F51F-4556-99FE-CD42E99C545C}"/>
            </a:ext>
          </a:extLst>
        </xdr:cNvPr>
        <xdr:cNvSpPr/>
      </xdr:nvSpPr>
      <xdr:spPr>
        <a:xfrm>
          <a:off x="15249073" y="117928"/>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twoCellAnchor>
    <xdr:from>
      <xdr:col>2</xdr:col>
      <xdr:colOff>244928</xdr:colOff>
      <xdr:row>0</xdr:row>
      <xdr:rowOff>117928</xdr:rowOff>
    </xdr:from>
    <xdr:to>
      <xdr:col>3</xdr:col>
      <xdr:colOff>362857</xdr:colOff>
      <xdr:row>1</xdr:row>
      <xdr:rowOff>235857</xdr:rowOff>
    </xdr:to>
    <xdr:sp macro="" textlink="">
      <xdr:nvSpPr>
        <xdr:cNvPr id="10" name="Flecha: hacia la izquierda 9">
          <a:hlinkClick xmlns:r="http://schemas.openxmlformats.org/officeDocument/2006/relationships" r:id="rId7"/>
          <a:extLst>
            <a:ext uri="{FF2B5EF4-FFF2-40B4-BE49-F238E27FC236}">
              <a16:creationId xmlns:a16="http://schemas.microsoft.com/office/drawing/2014/main" id="{B4439DB0-2291-4FB3-B073-5F11BF791E2C}"/>
            </a:ext>
          </a:extLst>
        </xdr:cNvPr>
        <xdr:cNvSpPr/>
      </xdr:nvSpPr>
      <xdr:spPr>
        <a:xfrm>
          <a:off x="4753428" y="117928"/>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4136571</xdr:colOff>
      <xdr:row>4</xdr:row>
      <xdr:rowOff>172355</xdr:rowOff>
    </xdr:to>
    <xdr:grpSp>
      <xdr:nvGrpSpPr>
        <xdr:cNvPr id="6" name="Grupo 5">
          <a:extLst>
            <a:ext uri="{FF2B5EF4-FFF2-40B4-BE49-F238E27FC236}">
              <a16:creationId xmlns:a16="http://schemas.microsoft.com/office/drawing/2014/main" id="{3EBB0D82-03AC-4FE0-BB9D-2F85625AD0C6}"/>
            </a:ext>
          </a:extLst>
        </xdr:cNvPr>
        <xdr:cNvGrpSpPr/>
      </xdr:nvGrpSpPr>
      <xdr:grpSpPr>
        <a:xfrm>
          <a:off x="0" y="0"/>
          <a:ext cx="4107996" cy="1043212"/>
          <a:chOff x="36285" y="18145"/>
          <a:chExt cx="4136571" cy="1034141"/>
        </a:xfrm>
      </xdr:grpSpPr>
      <xdr:sp macro="" textlink="">
        <xdr:nvSpPr>
          <xdr:cNvPr id="7" name="Freeform 2">
            <a:extLst>
              <a:ext uri="{FF2B5EF4-FFF2-40B4-BE49-F238E27FC236}">
                <a16:creationId xmlns:a16="http://schemas.microsoft.com/office/drawing/2014/main" id="{23BE5A0B-0453-C38A-415C-4761A985B397}"/>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1"/>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11" name="Grupo 10">
            <a:hlinkClick xmlns:r="http://schemas.openxmlformats.org/officeDocument/2006/relationships" r:id="rId2"/>
            <a:extLst>
              <a:ext uri="{FF2B5EF4-FFF2-40B4-BE49-F238E27FC236}">
                <a16:creationId xmlns:a16="http://schemas.microsoft.com/office/drawing/2014/main" id="{AEB97F17-2F2D-72CC-2466-E0441A0879B1}"/>
              </a:ext>
            </a:extLst>
          </xdr:cNvPr>
          <xdr:cNvGrpSpPr/>
        </xdr:nvGrpSpPr>
        <xdr:grpSpPr>
          <a:xfrm>
            <a:off x="3311070" y="18145"/>
            <a:ext cx="861786" cy="997855"/>
            <a:chOff x="3311070" y="18145"/>
            <a:chExt cx="861786" cy="997855"/>
          </a:xfrm>
        </xdr:grpSpPr>
        <xdr:pic>
          <xdr:nvPicPr>
            <xdr:cNvPr id="12" name="Picture 26" descr="Inicio | Universidad Distrital Francisco José de Caldas">
              <a:extLst>
                <a:ext uri="{FF2B5EF4-FFF2-40B4-BE49-F238E27FC236}">
                  <a16:creationId xmlns:a16="http://schemas.microsoft.com/office/drawing/2014/main" id="{377A379C-85B3-DD4B-4D0E-74F5584300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3" name="CuadroTexto 12">
              <a:extLst>
                <a:ext uri="{FF2B5EF4-FFF2-40B4-BE49-F238E27FC236}">
                  <a16:creationId xmlns:a16="http://schemas.microsoft.com/office/drawing/2014/main" id="{B5FB2A8F-C4C0-2190-7AF3-552385D7D9BA}"/>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4</xdr:col>
      <xdr:colOff>315224</xdr:colOff>
      <xdr:row>4</xdr:row>
      <xdr:rowOff>122464</xdr:rowOff>
    </xdr:from>
    <xdr:to>
      <xdr:col>5</xdr:col>
      <xdr:colOff>3554178</xdr:colOff>
      <xdr:row>17</xdr:row>
      <xdr:rowOff>170089</xdr:rowOff>
    </xdr:to>
    <xdr:graphicFrame macro="">
      <xdr:nvGraphicFramePr>
        <xdr:cNvPr id="2" name="Chart 2">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6</xdr:col>
      <xdr:colOff>34017</xdr:colOff>
      <xdr:row>3</xdr:row>
      <xdr:rowOff>0</xdr:rowOff>
    </xdr:from>
    <xdr:to>
      <xdr:col>11</xdr:col>
      <xdr:colOff>435428</xdr:colOff>
      <xdr:row>19</xdr:row>
      <xdr:rowOff>66675</xdr:rowOff>
    </xdr:to>
    <xdr:graphicFrame macro="">
      <xdr:nvGraphicFramePr>
        <xdr:cNvPr id="3" name="Chart 3">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9</xdr:col>
      <xdr:colOff>2</xdr:colOff>
      <xdr:row>0</xdr:row>
      <xdr:rowOff>108857</xdr:rowOff>
    </xdr:from>
    <xdr:to>
      <xdr:col>9</xdr:col>
      <xdr:colOff>399602</xdr:colOff>
      <xdr:row>1</xdr:row>
      <xdr:rowOff>228243</xdr:rowOff>
    </xdr:to>
    <xdr:sp macro="" textlink="">
      <xdr:nvSpPr>
        <xdr:cNvPr id="15" name="Flecha: a la derecha 14">
          <a:hlinkClick xmlns:r="http://schemas.openxmlformats.org/officeDocument/2006/relationships" r:id="rId6"/>
          <a:extLst>
            <a:ext uri="{FF2B5EF4-FFF2-40B4-BE49-F238E27FC236}">
              <a16:creationId xmlns:a16="http://schemas.microsoft.com/office/drawing/2014/main" id="{126BD04A-9163-4ABF-B199-3CCD536550FE}"/>
            </a:ext>
          </a:extLst>
        </xdr:cNvPr>
        <xdr:cNvSpPr/>
      </xdr:nvSpPr>
      <xdr:spPr>
        <a:xfrm>
          <a:off x="15113002" y="108857"/>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twoCellAnchor>
    <xdr:from>
      <xdr:col>2</xdr:col>
      <xdr:colOff>108857</xdr:colOff>
      <xdr:row>0</xdr:row>
      <xdr:rowOff>108857</xdr:rowOff>
    </xdr:from>
    <xdr:to>
      <xdr:col>3</xdr:col>
      <xdr:colOff>226786</xdr:colOff>
      <xdr:row>1</xdr:row>
      <xdr:rowOff>226786</xdr:rowOff>
    </xdr:to>
    <xdr:sp macro="" textlink="">
      <xdr:nvSpPr>
        <xdr:cNvPr id="16" name="Flecha: hacia la izquierda 15">
          <a:hlinkClick xmlns:r="http://schemas.openxmlformats.org/officeDocument/2006/relationships" r:id="rId7"/>
          <a:extLst>
            <a:ext uri="{FF2B5EF4-FFF2-40B4-BE49-F238E27FC236}">
              <a16:creationId xmlns:a16="http://schemas.microsoft.com/office/drawing/2014/main" id="{7A03861E-D100-412B-9B3D-B82574D381F5}"/>
            </a:ext>
          </a:extLst>
        </xdr:cNvPr>
        <xdr:cNvSpPr/>
      </xdr:nvSpPr>
      <xdr:spPr>
        <a:xfrm>
          <a:off x="4617357" y="108857"/>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360590</xdr:colOff>
      <xdr:row>4</xdr:row>
      <xdr:rowOff>95250</xdr:rowOff>
    </xdr:from>
    <xdr:to>
      <xdr:col>5</xdr:col>
      <xdr:colOff>3127829</xdr:colOff>
      <xdr:row>17</xdr:row>
      <xdr:rowOff>142875</xdr:rowOff>
    </xdr:to>
    <xdr:graphicFrame macro="">
      <xdr:nvGraphicFramePr>
        <xdr:cNvPr id="2"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40822</xdr:colOff>
      <xdr:row>0</xdr:row>
      <xdr:rowOff>0</xdr:rowOff>
    </xdr:from>
    <xdr:to>
      <xdr:col>1</xdr:col>
      <xdr:colOff>39461</xdr:colOff>
      <xdr:row>4</xdr:row>
      <xdr:rowOff>172355</xdr:rowOff>
    </xdr:to>
    <xdr:grpSp>
      <xdr:nvGrpSpPr>
        <xdr:cNvPr id="4" name="Grupo 3">
          <a:extLst>
            <a:ext uri="{FF2B5EF4-FFF2-40B4-BE49-F238E27FC236}">
              <a16:creationId xmlns:a16="http://schemas.microsoft.com/office/drawing/2014/main" id="{8870DAAA-1339-45B1-BE4D-C637277BD0EF}"/>
            </a:ext>
          </a:extLst>
        </xdr:cNvPr>
        <xdr:cNvGrpSpPr/>
      </xdr:nvGrpSpPr>
      <xdr:grpSpPr>
        <a:xfrm>
          <a:off x="40822" y="0"/>
          <a:ext cx="4107996" cy="1043212"/>
          <a:chOff x="36285" y="18145"/>
          <a:chExt cx="4136571" cy="1034141"/>
        </a:xfrm>
      </xdr:grpSpPr>
      <xdr:sp macro="" textlink="">
        <xdr:nvSpPr>
          <xdr:cNvPr id="5" name="Freeform 2">
            <a:extLst>
              <a:ext uri="{FF2B5EF4-FFF2-40B4-BE49-F238E27FC236}">
                <a16:creationId xmlns:a16="http://schemas.microsoft.com/office/drawing/2014/main" id="{A97740EC-600D-DB92-3D35-CFB00049761E}"/>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6" name="Grupo 5">
            <a:hlinkClick xmlns:r="http://schemas.openxmlformats.org/officeDocument/2006/relationships" r:id="rId4"/>
            <a:extLst>
              <a:ext uri="{FF2B5EF4-FFF2-40B4-BE49-F238E27FC236}">
                <a16:creationId xmlns:a16="http://schemas.microsoft.com/office/drawing/2014/main" id="{AE99B3A2-7159-C0EB-39B4-831216D11541}"/>
              </a:ext>
            </a:extLst>
          </xdr:cNvPr>
          <xdr:cNvGrpSpPr/>
        </xdr:nvGrpSpPr>
        <xdr:grpSpPr>
          <a:xfrm>
            <a:off x="3311070" y="18145"/>
            <a:ext cx="861786" cy="997855"/>
            <a:chOff x="3311070" y="18145"/>
            <a:chExt cx="861786" cy="997855"/>
          </a:xfrm>
        </xdr:grpSpPr>
        <xdr:pic>
          <xdr:nvPicPr>
            <xdr:cNvPr id="7" name="Picture 26" descr="Inicio | Universidad Distrital Francisco José de Caldas">
              <a:extLst>
                <a:ext uri="{FF2B5EF4-FFF2-40B4-BE49-F238E27FC236}">
                  <a16:creationId xmlns:a16="http://schemas.microsoft.com/office/drawing/2014/main" id="{2D9DA77E-02F3-0101-61E6-D667701C75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4C18D9B3-7D5A-4A7E-EAB2-1AD3B6264B04}"/>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90714</xdr:colOff>
      <xdr:row>0</xdr:row>
      <xdr:rowOff>90714</xdr:rowOff>
    </xdr:from>
    <xdr:to>
      <xdr:col>3</xdr:col>
      <xdr:colOff>208643</xdr:colOff>
      <xdr:row>1</xdr:row>
      <xdr:rowOff>208643</xdr:rowOff>
    </xdr:to>
    <xdr:sp macro="" textlink="">
      <xdr:nvSpPr>
        <xdr:cNvPr id="14" name="Flecha: hacia la izquierda 13">
          <a:hlinkClick xmlns:r="http://schemas.openxmlformats.org/officeDocument/2006/relationships" r:id="rId6"/>
          <a:extLst>
            <a:ext uri="{FF2B5EF4-FFF2-40B4-BE49-F238E27FC236}">
              <a16:creationId xmlns:a16="http://schemas.microsoft.com/office/drawing/2014/main" id="{5C3DF9B1-A3F5-434E-BE21-80974C4188A3}"/>
            </a:ext>
          </a:extLst>
        </xdr:cNvPr>
        <xdr:cNvSpPr/>
      </xdr:nvSpPr>
      <xdr:spPr>
        <a:xfrm>
          <a:off x="4599214" y="90714"/>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9</xdr:col>
      <xdr:colOff>27214</xdr:colOff>
      <xdr:row>0</xdr:row>
      <xdr:rowOff>108857</xdr:rowOff>
    </xdr:from>
    <xdr:to>
      <xdr:col>9</xdr:col>
      <xdr:colOff>426814</xdr:colOff>
      <xdr:row>1</xdr:row>
      <xdr:rowOff>228243</xdr:rowOff>
    </xdr:to>
    <xdr:sp macro="" textlink="">
      <xdr:nvSpPr>
        <xdr:cNvPr id="15" name="Flecha: a la derecha 14">
          <a:hlinkClick xmlns:r="http://schemas.openxmlformats.org/officeDocument/2006/relationships" r:id="rId7"/>
          <a:extLst>
            <a:ext uri="{FF2B5EF4-FFF2-40B4-BE49-F238E27FC236}">
              <a16:creationId xmlns:a16="http://schemas.microsoft.com/office/drawing/2014/main" id="{4BD5A617-9275-4CFD-848E-B098F6EBBE04}"/>
            </a:ext>
          </a:extLst>
        </xdr:cNvPr>
        <xdr:cNvSpPr/>
      </xdr:nvSpPr>
      <xdr:spPr>
        <a:xfrm>
          <a:off x="15140214" y="108857"/>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387804</xdr:colOff>
      <xdr:row>4</xdr:row>
      <xdr:rowOff>58964</xdr:rowOff>
    </xdr:from>
    <xdr:to>
      <xdr:col>5</xdr:col>
      <xdr:colOff>3155043</xdr:colOff>
      <xdr:row>17</xdr:row>
      <xdr:rowOff>106589</xdr:rowOff>
    </xdr:to>
    <xdr:graphicFrame macro="">
      <xdr:nvGraphicFramePr>
        <xdr:cNvPr id="2" name="Chart 2">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142875</xdr:colOff>
      <xdr:row>3</xdr:row>
      <xdr:rowOff>0</xdr:rowOff>
    </xdr:from>
    <xdr:to>
      <xdr:col>12</xdr:col>
      <xdr:colOff>0</xdr:colOff>
      <xdr:row>19</xdr:row>
      <xdr:rowOff>66675</xdr:rowOff>
    </xdr:to>
    <xdr:graphicFrame macro="">
      <xdr:nvGraphicFramePr>
        <xdr:cNvPr id="3" name="Chart 3">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0</xdr:col>
      <xdr:colOff>4136571</xdr:colOff>
      <xdr:row>4</xdr:row>
      <xdr:rowOff>172355</xdr:rowOff>
    </xdr:to>
    <xdr:grpSp>
      <xdr:nvGrpSpPr>
        <xdr:cNvPr id="7" name="Grupo 6">
          <a:extLst>
            <a:ext uri="{FF2B5EF4-FFF2-40B4-BE49-F238E27FC236}">
              <a16:creationId xmlns:a16="http://schemas.microsoft.com/office/drawing/2014/main" id="{0AE9EA19-FB1B-4470-A782-AF61658A3A7E}"/>
            </a:ext>
          </a:extLst>
        </xdr:cNvPr>
        <xdr:cNvGrpSpPr/>
      </xdr:nvGrpSpPr>
      <xdr:grpSpPr>
        <a:xfrm>
          <a:off x="0" y="0"/>
          <a:ext cx="4107996" cy="1043212"/>
          <a:chOff x="36285" y="18145"/>
          <a:chExt cx="4136571" cy="1034141"/>
        </a:xfrm>
      </xdr:grpSpPr>
      <xdr:sp macro="" textlink="">
        <xdr:nvSpPr>
          <xdr:cNvPr id="8" name="Freeform 2">
            <a:extLst>
              <a:ext uri="{FF2B5EF4-FFF2-40B4-BE49-F238E27FC236}">
                <a16:creationId xmlns:a16="http://schemas.microsoft.com/office/drawing/2014/main" id="{EF9DAD7E-5EBB-B659-11A3-9E0B2DAC8696}"/>
              </a:ext>
            </a:extLst>
          </xdr:cNvPr>
          <xdr:cNvSpPr/>
        </xdr:nvSpPr>
        <xdr:spPr>
          <a:xfrm>
            <a:off x="36285" y="36287"/>
            <a:ext cx="2104572" cy="1015999"/>
          </a:xfrm>
          <a:custGeom>
            <a:avLst/>
            <a:gdLst/>
            <a:ahLst/>
            <a:cxnLst/>
            <a:rect l="l" t="t" r="r" b="b"/>
            <a:pathLst>
              <a:path w="4865324" h="10287000">
                <a:moveTo>
                  <a:pt x="0" y="0"/>
                </a:moveTo>
                <a:lnTo>
                  <a:pt x="4865324" y="0"/>
                </a:lnTo>
                <a:lnTo>
                  <a:pt x="4865324" y="10287000"/>
                </a:lnTo>
                <a:lnTo>
                  <a:pt x="0" y="10287000"/>
                </a:lnTo>
                <a:lnTo>
                  <a:pt x="0" y="0"/>
                </a:lnTo>
                <a:close/>
              </a:path>
            </a:pathLst>
          </a:custGeom>
          <a:blipFill>
            <a:blip xmlns:r="http://schemas.openxmlformats.org/officeDocument/2006/relationships" r:embed="rId3"/>
            <a:srcRect/>
            <a:stretch>
              <a:fillRect t="2" r="-148485" b="-280533"/>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_tradnl"/>
          </a:p>
        </xdr:txBody>
      </xdr:sp>
      <xdr:grpSp>
        <xdr:nvGrpSpPr>
          <xdr:cNvPr id="9" name="Grupo 8">
            <a:hlinkClick xmlns:r="http://schemas.openxmlformats.org/officeDocument/2006/relationships" r:id="rId4"/>
            <a:extLst>
              <a:ext uri="{FF2B5EF4-FFF2-40B4-BE49-F238E27FC236}">
                <a16:creationId xmlns:a16="http://schemas.microsoft.com/office/drawing/2014/main" id="{15E1324C-3B26-BABB-DC3E-2D74D1BA70FE}"/>
              </a:ext>
            </a:extLst>
          </xdr:cNvPr>
          <xdr:cNvGrpSpPr/>
        </xdr:nvGrpSpPr>
        <xdr:grpSpPr>
          <a:xfrm>
            <a:off x="3311070" y="18145"/>
            <a:ext cx="861786" cy="997855"/>
            <a:chOff x="3311070" y="18145"/>
            <a:chExt cx="861786" cy="997855"/>
          </a:xfrm>
        </xdr:grpSpPr>
        <xdr:pic>
          <xdr:nvPicPr>
            <xdr:cNvPr id="10" name="Picture 26" descr="Inicio | Universidad Distrital Francisco José de Caldas">
              <a:extLst>
                <a:ext uri="{FF2B5EF4-FFF2-40B4-BE49-F238E27FC236}">
                  <a16:creationId xmlns:a16="http://schemas.microsoft.com/office/drawing/2014/main" id="{3928BC38-537C-8B2C-47A9-F69D5354297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11070" y="154214"/>
              <a:ext cx="861786" cy="861786"/>
            </a:xfrm>
            <a:prstGeom prst="rect">
              <a:avLst/>
            </a:prstGeom>
            <a:noFill/>
            <a:ln>
              <a:noFill/>
            </a:ln>
          </xdr:spPr>
        </xdr:pic>
        <xdr:sp macro="" textlink="">
          <xdr:nvSpPr>
            <xdr:cNvPr id="11" name="CuadroTexto 10">
              <a:extLst>
                <a:ext uri="{FF2B5EF4-FFF2-40B4-BE49-F238E27FC236}">
                  <a16:creationId xmlns:a16="http://schemas.microsoft.com/office/drawing/2014/main" id="{4C40A43E-3C23-B633-6096-6AD422920A41}"/>
                </a:ext>
              </a:extLst>
            </xdr:cNvPr>
            <xdr:cNvSpPr txBox="1"/>
          </xdr:nvSpPr>
          <xdr:spPr>
            <a:xfrm>
              <a:off x="3383644" y="18145"/>
              <a:ext cx="734785"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rgbClr val="C00000"/>
                  </a:solidFill>
                </a:rPr>
                <a:t>INICIO</a:t>
              </a:r>
            </a:p>
          </xdr:txBody>
        </xdr:sp>
      </xdr:grpSp>
    </xdr:grpSp>
    <xdr:clientData/>
  </xdr:twoCellAnchor>
  <xdr:twoCellAnchor>
    <xdr:from>
      <xdr:col>2</xdr:col>
      <xdr:colOff>127000</xdr:colOff>
      <xdr:row>0</xdr:row>
      <xdr:rowOff>90715</xdr:rowOff>
    </xdr:from>
    <xdr:to>
      <xdr:col>3</xdr:col>
      <xdr:colOff>244929</xdr:colOff>
      <xdr:row>1</xdr:row>
      <xdr:rowOff>208644</xdr:rowOff>
    </xdr:to>
    <xdr:sp macro="" textlink="">
      <xdr:nvSpPr>
        <xdr:cNvPr id="4" name="Flecha: hacia la izquierda 3">
          <a:hlinkClick xmlns:r="http://schemas.openxmlformats.org/officeDocument/2006/relationships" r:id="rId6"/>
          <a:extLst>
            <a:ext uri="{FF2B5EF4-FFF2-40B4-BE49-F238E27FC236}">
              <a16:creationId xmlns:a16="http://schemas.microsoft.com/office/drawing/2014/main" id="{1C2374F1-2C4E-4179-9973-21268953044A}"/>
            </a:ext>
          </a:extLst>
        </xdr:cNvPr>
        <xdr:cNvSpPr/>
      </xdr:nvSpPr>
      <xdr:spPr>
        <a:xfrm>
          <a:off x="4635500" y="90715"/>
          <a:ext cx="399143" cy="272143"/>
        </a:xfrm>
        <a:prstGeom prst="lef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es-CO" sz="1100"/>
        </a:p>
      </xdr:txBody>
    </xdr:sp>
    <xdr:clientData/>
  </xdr:twoCellAnchor>
  <xdr:twoCellAnchor>
    <xdr:from>
      <xdr:col>8</xdr:col>
      <xdr:colOff>517071</xdr:colOff>
      <xdr:row>0</xdr:row>
      <xdr:rowOff>108858</xdr:rowOff>
    </xdr:from>
    <xdr:to>
      <xdr:col>9</xdr:col>
      <xdr:colOff>372386</xdr:colOff>
      <xdr:row>1</xdr:row>
      <xdr:rowOff>228244</xdr:rowOff>
    </xdr:to>
    <xdr:sp macro="" textlink="">
      <xdr:nvSpPr>
        <xdr:cNvPr id="5" name="Flecha: a la derecha 4">
          <a:hlinkClick xmlns:r="http://schemas.openxmlformats.org/officeDocument/2006/relationships" r:id="rId7"/>
          <a:extLst>
            <a:ext uri="{FF2B5EF4-FFF2-40B4-BE49-F238E27FC236}">
              <a16:creationId xmlns:a16="http://schemas.microsoft.com/office/drawing/2014/main" id="{E463D75B-5410-47AB-A6B0-F757A72FFE2E}"/>
            </a:ext>
          </a:extLst>
        </xdr:cNvPr>
        <xdr:cNvSpPr/>
      </xdr:nvSpPr>
      <xdr:spPr>
        <a:xfrm>
          <a:off x="15176500" y="108858"/>
          <a:ext cx="399600" cy="273600"/>
        </a:xfrm>
        <a:prstGeom prst="rightArrow">
          <a:avLst/>
        </a:prstGeom>
        <a:solidFill>
          <a:srgbClr val="C00000">
            <a:alpha val="63000"/>
          </a:srgbClr>
        </a:solidFill>
        <a:ln>
          <a:solidFill>
            <a:srgbClr val="7D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endParaRPr lang="es-CO" sz="1100">
            <a:solidFill>
              <a:schemeClr val="lt1"/>
            </a:solidFill>
            <a:latin typeface="+mn-lt"/>
            <a:ea typeface="+mn-ea"/>
            <a:cs typeface="+mn-cs"/>
          </a:endParaRPr>
        </a:p>
      </xdr:txBody>
    </xdr:sp>
    <xdr:clientData/>
  </xdr:twoCellAnchor>
</xdr:wsDr>
</file>

<file path=xl/namedSheetViews/namedSheetView1.xml><?xml version="1.0" encoding="utf-8"?>
<namedSheetViews xmlns="http://schemas.microsoft.com/office/spreadsheetml/2019/namedsheetviews" xmlns:x="http://schemas.openxmlformats.org/spreadsheetml/2006/main">
  <namedSheetView name="Vista 1" id="{ADBE4F2F-576D-42C2-97EE-5A4DE92EBDFF}"/>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5467.478334953703" createdVersion="8" refreshedVersion="8" minRefreshableVersion="3" recordCount="33" xr:uid="{97CEE041-018D-440C-B0B9-477B2E25432F}">
  <cacheSource type="worksheet">
    <worksheetSource ref="M4:P37" sheet="Resumen"/>
  </cacheSource>
  <cacheFields count="4">
    <cacheField name="Área" numFmtId="0">
      <sharedItems containsBlank="1" count="33">
        <s v="Catedra UNESCO en Desarrollo del Niño"/>
        <s v="Instituto para la Pedagogía, la Paz y el Conflicto Urbano - IPAZUD"/>
        <s v="Facultad Ciencias de la Salud"/>
        <s v="Instituto de Lenguas de la Universidad Distrital - ILUD"/>
        <s v="Facultad de Medio Ambiente y Recursos Naturales"/>
        <s v="Unidad de Publicaciones"/>
        <s v="Oficina de Control Interno Disciplinario"/>
        <s v="Oficina de Extensión"/>
        <s v="Unidad de Actas Archivo y Microfilmación"/>
        <s v="Facultad de Artes - ASAB"/>
        <s v="Unidad de Relaciones Internacionales e Interinstitucionales"/>
        <s v="Facultad de Ciencias Matemáticas y Naturales"/>
        <s v="Facultad de Ingeniería"/>
        <s v="Facultad Tecnológica"/>
        <s v="Oficina de Control Interno"/>
        <s v="Vicerrectoría Académica "/>
        <s v="Oficina de Talento Humano"/>
        <s v="Oficina de Bienestar Universitario "/>
        <s v="Facultad de Ciencias y Educación"/>
        <s v="Oficina de Investigaciones"/>
        <s v="Oficina Asesora de Planeación"/>
        <s v="Oficina de Registro y Control Académico"/>
        <s v="Oficina de Infrastructura"/>
        <s v="Unidad Biblioteca"/>
        <s v="Rectoría"/>
        <s v="Oficina Asesora de Tecnologías e Información"/>
        <s v="Oficina Financiera"/>
        <s v="Vicerrectoría Administrativa y Financiera"/>
        <s v="Unidad de Quejas, Reclamos y Atención al Ciudadano"/>
        <s v="Oficina de Contratación"/>
        <s v="Secretaría General"/>
        <s v="Oficina Asesora de Jurídica"/>
        <m/>
      </sharedItems>
    </cacheField>
    <cacheField name="Avance" numFmtId="10">
      <sharedItems containsSemiMixedTypes="0" containsString="0" containsNumber="1" minValue="1.6289999999999999E-2" maxValue="1.0000000000000002"/>
    </cacheField>
    <cacheField name="Restante" numFmtId="10">
      <sharedItems containsSemiMixedTypes="0" containsString="0" containsNumber="1" minValue="0" maxValue="0.98370999999999997"/>
    </cacheField>
    <cacheField name="Peso" numFmtId="10">
      <sharedItems containsSemiMixedTypes="0" containsString="0" containsNumber="1" minValue="5.0906249999999997E-4" maxValue="0.4285802968750000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n v="1.6289999999999999E-2"/>
    <n v="0.98370999999999997"/>
    <n v="5.0906249999999997E-4"/>
  </r>
  <r>
    <x v="1"/>
    <n v="0.15150000000000002"/>
    <n v="0.84850000000000003"/>
    <n v="4.7343750000000007E-3"/>
  </r>
  <r>
    <x v="2"/>
    <n v="0.1545"/>
    <n v="0.84550000000000003"/>
    <n v="4.828125E-3"/>
  </r>
  <r>
    <x v="3"/>
    <n v="0.15720000000000001"/>
    <n v="0.84279999999999999"/>
    <n v="4.9125000000000002E-3"/>
  </r>
  <r>
    <x v="4"/>
    <n v="0.16464659999999998"/>
    <n v="0.83535340000000002"/>
    <n v="5.1452062499999993E-3"/>
  </r>
  <r>
    <x v="5"/>
    <n v="0.20660000000000003"/>
    <n v="0.79339999999999999"/>
    <n v="6.4562500000000011E-3"/>
  </r>
  <r>
    <x v="6"/>
    <n v="0.2147"/>
    <n v="0.7853"/>
    <n v="6.7093750000000001E-3"/>
  </r>
  <r>
    <x v="7"/>
    <n v="0.23380000000000001"/>
    <n v="0.76619999999999999"/>
    <n v="7.3062500000000011E-3"/>
  </r>
  <r>
    <x v="8"/>
    <n v="0.24600000000000002"/>
    <n v="0.754"/>
    <n v="7.6875000000000008E-3"/>
  </r>
  <r>
    <x v="9"/>
    <n v="0.25130199999999997"/>
    <n v="0.74869800000000009"/>
    <n v="7.8531874999999991E-3"/>
  </r>
  <r>
    <x v="10"/>
    <n v="0.26416649999999997"/>
    <n v="0.73583350000000003"/>
    <n v="8.2552031249999991E-3"/>
  </r>
  <r>
    <x v="11"/>
    <n v="0.26858000000000004"/>
    <n v="0.73141999999999996"/>
    <n v="8.3931250000000013E-3"/>
  </r>
  <r>
    <x v="12"/>
    <n v="0.28756000000000004"/>
    <n v="0.71243999999999996"/>
    <n v="8.9862500000000012E-3"/>
  </r>
  <r>
    <x v="13"/>
    <n v="0.29544000000000004"/>
    <n v="0.70455999999999996"/>
    <n v="9.2325000000000011E-3"/>
  </r>
  <r>
    <x v="14"/>
    <n v="0.33300000000000002"/>
    <n v="0.66700000000000004"/>
    <n v="1.0406250000000001E-2"/>
  </r>
  <r>
    <x v="15"/>
    <n v="0.3338000000000001"/>
    <n v="0.6661999999999999"/>
    <n v="1.0431250000000003E-2"/>
  </r>
  <r>
    <x v="16"/>
    <n v="0.34189999999999993"/>
    <n v="0.65810000000000013"/>
    <n v="1.0684374999999998E-2"/>
  </r>
  <r>
    <x v="17"/>
    <n v="0.35549340000000001"/>
    <n v="0.64450659999999993"/>
    <n v="1.110916875E-2"/>
  </r>
  <r>
    <x v="18"/>
    <n v="0.45300000000000001"/>
    <n v="0.54699999999999993"/>
    <n v="1.4156250000000002E-2"/>
  </r>
  <r>
    <x v="19"/>
    <n v="0.48709000000000008"/>
    <n v="0.51290999999999998"/>
    <n v="1.5221562500000002E-2"/>
  </r>
  <r>
    <x v="20"/>
    <n v="0.497"/>
    <n v="0.503"/>
    <n v="1.5531250000000002E-2"/>
  </r>
  <r>
    <x v="21"/>
    <n v="0.5"/>
    <n v="0.5"/>
    <n v="1.5625E-2"/>
  </r>
  <r>
    <x v="22"/>
    <n v="0.52170000000000005"/>
    <n v="0.47829999999999995"/>
    <n v="1.6303125000000002E-2"/>
  </r>
  <r>
    <x v="23"/>
    <n v="0.52600000000000002"/>
    <n v="0.47399999999999998"/>
    <n v="1.6437500000000001E-2"/>
  </r>
  <r>
    <x v="24"/>
    <n v="0.6825"/>
    <n v="0.3175"/>
    <n v="2.1328125E-2"/>
  </r>
  <r>
    <x v="25"/>
    <n v="0.69040000000000001"/>
    <n v="0.30959999999999999"/>
    <n v="2.1575E-2"/>
  </r>
  <r>
    <x v="26"/>
    <n v="0.69086100000000039"/>
    <n v="0.30913899999999961"/>
    <n v="2.1589406250000012E-2"/>
  </r>
  <r>
    <x v="27"/>
    <n v="0.72858999999999996"/>
    <n v="0.27141000000000004"/>
    <n v="2.2768437499999999E-2"/>
  </r>
  <r>
    <x v="28"/>
    <n v="0.80665000000000031"/>
    <n v="0.19334999999999969"/>
    <n v="2.520781250000001E-2"/>
  </r>
  <r>
    <x v="29"/>
    <n v="0.87129999999999996"/>
    <n v="0.12870000000000004"/>
    <n v="2.7228124999999999E-2"/>
  </r>
  <r>
    <x v="30"/>
    <n v="0.9830000000000001"/>
    <n v="1.6999999999999904E-2"/>
    <n v="3.0718750000000003E-2"/>
  </r>
  <r>
    <x v="31"/>
    <n v="1.0000000000000002"/>
    <n v="0"/>
    <n v="3.1250000000000007E-2"/>
  </r>
  <r>
    <x v="32"/>
    <n v="0.42858029687500004"/>
    <n v="0.5714197031249999"/>
    <n v="0.428580296875000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4F42F37-FEC5-42A9-91F4-19D2EB7E0575}" name="TablaDinámica1" cacheId="0" dataOnRows="1" applyNumberFormats="0" applyBorderFormats="0" applyFontFormats="0" applyPatternFormats="0" applyAlignmentFormats="0" applyWidthHeightFormats="1" dataCaption="Valores" updatedVersion="8" minRefreshableVersion="3" itemPrintTitles="1" createdVersion="8" indent="0" outline="1" outlineData="1" multipleFieldFilters="0" chartFormat="5">
  <location ref="B4:C6" firstHeaderRow="1" firstDataRow="1" firstDataCol="1" rowPageCount="1" colPageCount="1"/>
  <pivotFields count="4">
    <pivotField axis="axisPage" showAll="0">
      <items count="34">
        <item x="0"/>
        <item x="2"/>
        <item x="9"/>
        <item x="11"/>
        <item x="18"/>
        <item x="12"/>
        <item x="4"/>
        <item x="13"/>
        <item x="3"/>
        <item x="1"/>
        <item x="31"/>
        <item x="20"/>
        <item x="25"/>
        <item x="17"/>
        <item x="29"/>
        <item x="14"/>
        <item x="6"/>
        <item x="7"/>
        <item x="22"/>
        <item x="19"/>
        <item x="21"/>
        <item x="16"/>
        <item x="26"/>
        <item x="24"/>
        <item x="30"/>
        <item x="23"/>
        <item x="8"/>
        <item x="5"/>
        <item x="28"/>
        <item x="10"/>
        <item x="15"/>
        <item x="27"/>
        <item x="32"/>
        <item t="default"/>
      </items>
    </pivotField>
    <pivotField dataField="1" numFmtId="10" showAll="0"/>
    <pivotField dataField="1" numFmtId="10" showAll="0"/>
    <pivotField numFmtId="10" showAll="0"/>
  </pivotFields>
  <rowFields count="1">
    <field x="-2"/>
  </rowFields>
  <rowItems count="2">
    <i>
      <x/>
    </i>
    <i i="1">
      <x v="1"/>
    </i>
  </rowItems>
  <colItems count="1">
    <i/>
  </colItems>
  <pageFields count="1">
    <pageField fld="0" hier="-1"/>
  </pageFields>
  <dataFields count="2">
    <dataField name="Suma de Avance" fld="1" baseField="0" baseItem="0"/>
    <dataField name="Suma de Restante" fld="2" baseField="0" baseItem="0"/>
  </dataFields>
  <formats count="7">
    <format dxfId="6">
      <pivotArea outline="0" collapsedLevelsAreSubtotals="1" fieldPosition="0"/>
    </format>
    <format dxfId="5">
      <pivotArea dataOnly="0" outline="0" fieldPosition="0">
        <references count="1">
          <reference field="0" count="1">
            <x v="1"/>
          </reference>
        </references>
      </pivotArea>
    </format>
    <format dxfId="4">
      <pivotArea dataOnly="0" outline="0" fieldPosition="0">
        <references count="1">
          <reference field="0" count="1">
            <x v="1"/>
          </reference>
        </references>
      </pivotArea>
    </format>
    <format dxfId="3">
      <pivotArea dataOnly="0" outline="0" fieldPosition="0">
        <references count="1">
          <reference field="0" count="1">
            <x v="1"/>
          </reference>
        </references>
      </pivotArea>
    </format>
    <format dxfId="2">
      <pivotArea field="0" type="button" dataOnly="0" labelOnly="1" outline="0" axis="axisPage" fieldPosition="0"/>
    </format>
    <format dxfId="1">
      <pivotArea field="0" type="button" dataOnly="0" labelOnly="1" outline="0" axis="axisPage" fieldPosition="0"/>
    </format>
    <format dxfId="0">
      <pivotArea dataOnly="0" outline="0" fieldPosition="0">
        <references count="1">
          <reference field="0" count="0"/>
        </references>
      </pivotArea>
    </format>
  </format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pivotArea type="data" outline="0" fieldPosition="0">
        <references count="1">
          <reference field="4294967294" count="1" selected="0">
            <x v="0"/>
          </reference>
        </references>
      </pivotArea>
    </chartFormat>
    <chartFormat chart="0" format="3">
      <pivotArea type="data" outline="0" fieldPosition="0">
        <references count="1">
          <reference field="4294967294" count="1" selected="0">
            <x v="1"/>
          </reference>
        </references>
      </pivotArea>
    </chartFormat>
  </chart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C00000">
            <a:alpha val="63000"/>
          </a:srgbClr>
        </a:solidFill>
        <a:ln>
          <a:noFill/>
        </a:ln>
      </a:spPr>
      <a:bodyPr rot="0" spcFirstLastPara="0" vert="horz" wrap="square" lIns="91440" tIns="45720" rIns="91440" bIns="45720" numCol="1" spcCol="0" rtlCol="0" fromWordArt="0" anchor="ctr" anchorCtr="0" forceAA="0" compatLnSpc="1">
        <a:prstTxWarp prst="textNoShape">
          <a:avLst/>
        </a:prstTxWarp>
        <a:noAutofit/>
      </a:bodyPr>
      <a:lstStyle>
        <a:defPPr algn="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4017D-029D-4AFA-8F1F-7205BC6D532C}">
  <dimension ref="A1:G33"/>
  <sheetViews>
    <sheetView tabSelected="1" zoomScaleNormal="100" workbookViewId="0">
      <selection activeCell="B30" sqref="B30"/>
    </sheetView>
  </sheetViews>
  <sheetFormatPr baseColWidth="10" defaultColWidth="0" defaultRowHeight="15" customHeight="1" x14ac:dyDescent="0.25"/>
  <cols>
    <col min="1" max="1" width="5.42578125" customWidth="1"/>
    <col min="2" max="2" width="37.5703125" customWidth="1"/>
    <col min="3" max="3" width="130.5703125" customWidth="1"/>
    <col min="4" max="4" width="50.7109375" hidden="1" customWidth="1"/>
    <col min="5" max="5" width="16.42578125" style="52" hidden="1" customWidth="1"/>
    <col min="6" max="6" width="12.140625" hidden="1" customWidth="1"/>
    <col min="7" max="7" width="0" hidden="1" customWidth="1"/>
    <col min="8" max="16384" width="11.42578125" hidden="1"/>
  </cols>
  <sheetData>
    <row r="1" spans="1:7" ht="37.5" customHeight="1" x14ac:dyDescent="0.25">
      <c r="A1" s="70"/>
      <c r="B1" s="70"/>
      <c r="G1" s="22"/>
    </row>
    <row r="2" spans="1:7" ht="15" customHeight="1" x14ac:dyDescent="0.25">
      <c r="A2" s="71"/>
      <c r="B2" s="71"/>
      <c r="C2" s="23"/>
      <c r="F2" s="25"/>
      <c r="G2" s="24"/>
    </row>
    <row r="3" spans="1:7" x14ac:dyDescent="0.25">
      <c r="F3" s="25"/>
    </row>
    <row r="4" spans="1:7" x14ac:dyDescent="0.25">
      <c r="C4" s="26"/>
      <c r="F4" s="25"/>
    </row>
    <row r="5" spans="1:7" ht="15" customHeight="1" x14ac:dyDescent="0.25">
      <c r="F5" s="25"/>
    </row>
    <row r="6" spans="1:7" ht="15" customHeight="1" x14ac:dyDescent="0.25">
      <c r="C6" s="22"/>
      <c r="F6" s="25"/>
    </row>
    <row r="7" spans="1:7" ht="15" customHeight="1" x14ac:dyDescent="0.25">
      <c r="F7" s="25"/>
    </row>
    <row r="8" spans="1:7" ht="15" customHeight="1" x14ac:dyDescent="0.25">
      <c r="F8" s="25"/>
    </row>
    <row r="9" spans="1:7" ht="15" customHeight="1" x14ac:dyDescent="0.25">
      <c r="F9" s="25"/>
    </row>
    <row r="10" spans="1:7" ht="15" customHeight="1" x14ac:dyDescent="0.25">
      <c r="F10" s="25"/>
    </row>
    <row r="11" spans="1:7" ht="15" customHeight="1" x14ac:dyDescent="0.25">
      <c r="F11" s="25"/>
    </row>
    <row r="12" spans="1:7" ht="15" customHeight="1" x14ac:dyDescent="0.25">
      <c r="F12" s="25"/>
    </row>
    <row r="13" spans="1:7" ht="15" customHeight="1" x14ac:dyDescent="0.25">
      <c r="F13" s="25"/>
    </row>
    <row r="14" spans="1:7" ht="15" customHeight="1" x14ac:dyDescent="0.25">
      <c r="F14" s="25"/>
    </row>
    <row r="15" spans="1:7" ht="15" customHeight="1" x14ac:dyDescent="0.25">
      <c r="F15" s="25"/>
    </row>
    <row r="16" spans="1:7" ht="15" customHeight="1" x14ac:dyDescent="0.25">
      <c r="F16" s="25"/>
    </row>
    <row r="17" spans="6:6" ht="15" customHeight="1" x14ac:dyDescent="0.25">
      <c r="F17" s="25"/>
    </row>
    <row r="18" spans="6:6" ht="15" customHeight="1" x14ac:dyDescent="0.25">
      <c r="F18" s="25"/>
    </row>
    <row r="19" spans="6:6" ht="15" customHeight="1" x14ac:dyDescent="0.25">
      <c r="F19" s="25"/>
    </row>
    <row r="20" spans="6:6" ht="15" customHeight="1" x14ac:dyDescent="0.25">
      <c r="F20" s="25"/>
    </row>
    <row r="21" spans="6:6" ht="15" customHeight="1" x14ac:dyDescent="0.25">
      <c r="F21" s="25"/>
    </row>
    <row r="22" spans="6:6" ht="15" customHeight="1" x14ac:dyDescent="0.25">
      <c r="F22" s="25"/>
    </row>
    <row r="23" spans="6:6" ht="15" customHeight="1" x14ac:dyDescent="0.25">
      <c r="F23" s="25"/>
    </row>
    <row r="24" spans="6:6" ht="15" customHeight="1" x14ac:dyDescent="0.25">
      <c r="F24" s="25"/>
    </row>
    <row r="25" spans="6:6" ht="15" customHeight="1" x14ac:dyDescent="0.25">
      <c r="F25" s="25"/>
    </row>
    <row r="26" spans="6:6" ht="15" customHeight="1" x14ac:dyDescent="0.25">
      <c r="F26" s="25"/>
    </row>
    <row r="27" spans="6:6" ht="15" customHeight="1" x14ac:dyDescent="0.25">
      <c r="F27" s="25"/>
    </row>
    <row r="28" spans="6:6" ht="15" customHeight="1" x14ac:dyDescent="0.25">
      <c r="F28" s="25"/>
    </row>
    <row r="29" spans="6:6" ht="15" customHeight="1" x14ac:dyDescent="0.25">
      <c r="F29" s="25"/>
    </row>
    <row r="30" spans="6:6" ht="15" customHeight="1" x14ac:dyDescent="0.25">
      <c r="F30" s="25"/>
    </row>
    <row r="31" spans="6:6" ht="15" customHeight="1" x14ac:dyDescent="0.25">
      <c r="F31" s="25"/>
    </row>
    <row r="32" spans="6:6" ht="15" customHeight="1" x14ac:dyDescent="0.25">
      <c r="F32" s="25"/>
    </row>
    <row r="33" spans="6:6" ht="15" customHeight="1" x14ac:dyDescent="0.25">
      <c r="F33" s="25"/>
    </row>
  </sheetData>
  <sheetProtection algorithmName="SHA-512" hashValue="bw0Je8eAy3WMYRrIhrZ4pPUba3L6a91yCsI5la2bXlcvLXOs8V2ZvsVvFjHc8P7bTKyNs2fyhFFgtyusTpDu+w==" saltValue="AadJewv4Fash8x1BedRm+g==" spinCount="100000" sheet="1" objects="1" scenarios="1"/>
  <mergeCells count="2">
    <mergeCell ref="A1:B1"/>
    <mergeCell ref="A2:B2"/>
  </mergeCells>
  <pageMargins left="0.7" right="0.7" top="0.75" bottom="0.75" header="0.3" footer="0.3"/>
  <pageSetup scale="52" orientation="portrait" r:id="rId1"/>
  <colBreaks count="1" manualBreakCount="1">
    <brk id="3" max="33"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A1634-2049-4738-BD89-696EFBE7951E}">
  <dimension ref="A1:S37"/>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3.7109375" bestFit="1" customWidth="1"/>
    <col min="4" max="4" width="8" customWidth="1"/>
    <col min="5" max="5" width="5.5703125" customWidth="1"/>
    <col min="6" max="6" width="56.5703125" customWidth="1"/>
    <col min="7" max="8" width="35.5703125" customWidth="1"/>
    <col min="9" max="9" width="11.5703125" customWidth="1"/>
    <col min="10" max="10" width="12" customWidth="1"/>
    <col min="11" max="11" width="11.42578125" customWidth="1"/>
    <col min="12" max="12" width="11.140625" customWidth="1"/>
    <col min="13" max="14" width="11.42578125" hidden="1" customWidth="1"/>
    <col min="15" max="16" width="3" hidden="1" customWidth="1"/>
    <col min="17" max="17" width="7.42578125" style="29" hidden="1" customWidth="1"/>
    <col min="18" max="18" width="12.5703125" style="29" hidden="1" customWidth="1"/>
    <col min="19" max="16384" width="11.42578125" hidden="1"/>
  </cols>
  <sheetData>
    <row r="1" spans="1:12" ht="12" customHeight="1" x14ac:dyDescent="0.25">
      <c r="C1" s="95" t="s">
        <v>512</v>
      </c>
      <c r="D1" s="96"/>
      <c r="E1" s="96"/>
      <c r="F1" s="96"/>
      <c r="G1" s="96"/>
      <c r="H1" s="96"/>
      <c r="I1" s="96"/>
      <c r="J1" s="97"/>
      <c r="K1" s="72">
        <f>L36</f>
        <v>1.0000000000000002</v>
      </c>
      <c r="L1" s="73"/>
    </row>
    <row r="2" spans="1:12" ht="27" customHeight="1" thickBot="1" x14ac:dyDescent="0.3">
      <c r="C2" s="98"/>
      <c r="D2" s="99"/>
      <c r="E2" s="99"/>
      <c r="F2" s="99"/>
      <c r="G2" s="99"/>
      <c r="H2" s="99"/>
      <c r="I2" s="99"/>
      <c r="J2" s="100"/>
      <c r="K2" s="74"/>
      <c r="L2" s="75"/>
    </row>
    <row r="3" spans="1:12" x14ac:dyDescent="0.25"/>
    <row r="4" spans="1:12" x14ac:dyDescent="0.25">
      <c r="A4" s="19"/>
      <c r="B4" s="76" t="s">
        <v>126</v>
      </c>
      <c r="C4" s="76"/>
      <c r="D4" s="76"/>
      <c r="E4" s="76"/>
      <c r="F4" s="69" t="s">
        <v>35</v>
      </c>
    </row>
    <row r="5" spans="1:12" x14ac:dyDescent="0.25">
      <c r="A5" s="19"/>
    </row>
    <row r="6" spans="1:12" ht="14.45" customHeight="1" x14ac:dyDescent="0.25">
      <c r="A6" s="84" t="s">
        <v>513</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36</v>
      </c>
      <c r="D19" s="78"/>
      <c r="E19" s="78"/>
      <c r="F19" s="78"/>
      <c r="Q19" s="103" t="s">
        <v>128</v>
      </c>
      <c r="R19" s="104"/>
      <c r="S19" s="4"/>
    </row>
    <row r="20" spans="1:19" x14ac:dyDescent="0.25">
      <c r="A20" s="84"/>
      <c r="Q20" s="30"/>
      <c r="R20" s="31"/>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0" t="s">
        <v>37</v>
      </c>
      <c r="R21" s="30" t="s">
        <v>129</v>
      </c>
      <c r="S21" s="4"/>
    </row>
    <row r="22" spans="1:19" ht="78.75" x14ac:dyDescent="0.25">
      <c r="C22" s="2" t="s">
        <v>47</v>
      </c>
      <c r="D22" s="6">
        <v>7.1399999999999991E-2</v>
      </c>
      <c r="E22" s="10" t="s">
        <v>48</v>
      </c>
      <c r="F22" s="1" t="s">
        <v>514</v>
      </c>
      <c r="G22" s="2" t="s">
        <v>515</v>
      </c>
      <c r="H22" s="2" t="s">
        <v>516</v>
      </c>
      <c r="I22" s="6">
        <v>1</v>
      </c>
      <c r="J22" s="6">
        <v>1</v>
      </c>
      <c r="K22" s="6">
        <v>1</v>
      </c>
      <c r="L22" s="8">
        <v>1</v>
      </c>
      <c r="Q22" s="30" t="str">
        <f t="shared" ref="Q22:Q35" si="0">C22</f>
        <v>1</v>
      </c>
      <c r="R22" s="31">
        <f>IF(F4="Trimestre I",L22,IF(F4="Trimestre II",#REF!,IF(F4="Trimestre III",#REF!,IF(F4="Trimestre IV",#REF!))))</f>
        <v>1</v>
      </c>
      <c r="S22" s="4"/>
    </row>
    <row r="23" spans="1:19" ht="78.75" x14ac:dyDescent="0.25">
      <c r="C23" s="2" t="s">
        <v>54</v>
      </c>
      <c r="D23" s="6">
        <v>7.1399999999999991E-2</v>
      </c>
      <c r="E23" s="10" t="s">
        <v>48</v>
      </c>
      <c r="F23" s="1" t="s">
        <v>517</v>
      </c>
      <c r="G23" s="2" t="s">
        <v>518</v>
      </c>
      <c r="H23" s="2" t="s">
        <v>519</v>
      </c>
      <c r="I23" s="6">
        <v>1</v>
      </c>
      <c r="J23" s="6">
        <v>1</v>
      </c>
      <c r="K23" s="6">
        <v>1</v>
      </c>
      <c r="L23" s="8">
        <v>1</v>
      </c>
      <c r="Q23" s="30" t="str">
        <f t="shared" si="0"/>
        <v>2</v>
      </c>
      <c r="R23" s="31">
        <f>IF(F4="Trimestre I",L23,IF(F4="Trimestre II",#REF!,IF(F4="Trimestre III",#REF!,IF(F4="Trimestre IV",#REF!))))</f>
        <v>1</v>
      </c>
      <c r="S23" s="4"/>
    </row>
    <row r="24" spans="1:19" ht="105" x14ac:dyDescent="0.25">
      <c r="C24" s="2" t="s">
        <v>136</v>
      </c>
      <c r="D24" s="6">
        <v>7.1399999999999991E-2</v>
      </c>
      <c r="E24" s="10" t="s">
        <v>48</v>
      </c>
      <c r="F24" s="1" t="s">
        <v>520</v>
      </c>
      <c r="G24" s="2" t="s">
        <v>521</v>
      </c>
      <c r="H24" s="2" t="s">
        <v>522</v>
      </c>
      <c r="I24" s="6">
        <v>1</v>
      </c>
      <c r="J24" s="6">
        <v>1</v>
      </c>
      <c r="K24" s="6">
        <v>1</v>
      </c>
      <c r="L24" s="8">
        <v>1</v>
      </c>
      <c r="Q24" s="30" t="str">
        <f t="shared" si="0"/>
        <v>3</v>
      </c>
      <c r="R24" s="31">
        <f>IF(F4="Trimestre I",L24,IF(F4="Trimestre II",#REF!,IF(F4="Trimestre III",#REF!,IF(F4="Trimestre IV",#REF!))))</f>
        <v>1</v>
      </c>
      <c r="S24" s="4"/>
    </row>
    <row r="25" spans="1:19" ht="78.75" x14ac:dyDescent="0.25">
      <c r="C25" s="2" t="s">
        <v>57</v>
      </c>
      <c r="D25" s="6">
        <v>7.1399999999999991E-2</v>
      </c>
      <c r="E25" s="10" t="s">
        <v>48</v>
      </c>
      <c r="F25" s="1" t="s">
        <v>523</v>
      </c>
      <c r="G25" s="2" t="s">
        <v>524</v>
      </c>
      <c r="H25" s="2" t="s">
        <v>525</v>
      </c>
      <c r="I25" s="6">
        <v>1</v>
      </c>
      <c r="J25" s="6">
        <v>1</v>
      </c>
      <c r="K25" s="6">
        <v>1</v>
      </c>
      <c r="L25" s="8">
        <v>1</v>
      </c>
      <c r="Q25" s="30" t="str">
        <f t="shared" si="0"/>
        <v>4</v>
      </c>
      <c r="R25" s="31">
        <f>IF(F4="Trimestre I",L25,IF(F4="Trimestre II",#REF!,IF(F4="Trimestre III",#REF!,IF(F4="Trimestre IV",#REF!))))</f>
        <v>1</v>
      </c>
      <c r="S25" s="4"/>
    </row>
    <row r="26" spans="1:19" ht="78.75" x14ac:dyDescent="0.25">
      <c r="C26" s="2" t="s">
        <v>143</v>
      </c>
      <c r="D26" s="6">
        <v>7.1399999999999991E-2</v>
      </c>
      <c r="E26" s="10" t="s">
        <v>48</v>
      </c>
      <c r="F26" s="1" t="s">
        <v>526</v>
      </c>
      <c r="G26" s="2" t="s">
        <v>527</v>
      </c>
      <c r="H26" s="2" t="s">
        <v>528</v>
      </c>
      <c r="I26" s="6">
        <v>1</v>
      </c>
      <c r="J26" s="6">
        <v>1</v>
      </c>
      <c r="K26" s="6">
        <v>1</v>
      </c>
      <c r="L26" s="8">
        <v>1</v>
      </c>
      <c r="Q26" s="30" t="str">
        <f t="shared" si="0"/>
        <v>5</v>
      </c>
      <c r="R26" s="31">
        <f>IF(F4="Trimestre I",L26,IF(F4="Trimestre II",#REF!,IF(F4="Trimestre III",#REF!,IF(F4="Trimestre IV",#REF!))))</f>
        <v>1</v>
      </c>
      <c r="S26" s="4"/>
    </row>
    <row r="27" spans="1:19" ht="78.75" x14ac:dyDescent="0.25">
      <c r="C27" s="2" t="s">
        <v>163</v>
      </c>
      <c r="D27" s="6">
        <v>7.1399999999999991E-2</v>
      </c>
      <c r="E27" s="10" t="s">
        <v>48</v>
      </c>
      <c r="F27" s="1" t="s">
        <v>529</v>
      </c>
      <c r="G27" s="2" t="s">
        <v>530</v>
      </c>
      <c r="H27" s="2" t="s">
        <v>531</v>
      </c>
      <c r="I27" s="6">
        <v>1</v>
      </c>
      <c r="J27" s="6">
        <v>1</v>
      </c>
      <c r="K27" s="6">
        <v>1</v>
      </c>
      <c r="L27" s="8">
        <v>1</v>
      </c>
      <c r="Q27" s="30" t="str">
        <f t="shared" si="0"/>
        <v>6</v>
      </c>
      <c r="R27" s="31">
        <f>IF(F4="Trimestre I",L27,IF(F4="Trimestre II",#REF!,IF(F4="Trimestre III",#REF!,IF(F4="Trimestre IV",#REF!))))</f>
        <v>1</v>
      </c>
      <c r="S27" s="4"/>
    </row>
    <row r="28" spans="1:19" ht="78.75" x14ac:dyDescent="0.25">
      <c r="C28" s="2" t="s">
        <v>61</v>
      </c>
      <c r="D28" s="6">
        <v>7.1399999999999991E-2</v>
      </c>
      <c r="E28" s="10" t="s">
        <v>48</v>
      </c>
      <c r="F28" s="1" t="s">
        <v>532</v>
      </c>
      <c r="G28" s="2" t="s">
        <v>533</v>
      </c>
      <c r="H28" s="2" t="s">
        <v>534</v>
      </c>
      <c r="I28" s="6">
        <v>1</v>
      </c>
      <c r="J28" s="6">
        <v>1</v>
      </c>
      <c r="K28" s="6">
        <v>1</v>
      </c>
      <c r="L28" s="8">
        <v>1</v>
      </c>
      <c r="Q28" s="30" t="str">
        <f t="shared" si="0"/>
        <v>7</v>
      </c>
      <c r="R28" s="31">
        <f>IF(F4="Trimestre I",L28,IF(F4="Trimestre II",#REF!,IF(F4="Trimestre III",#REF!,IF(F4="Trimestre IV",#REF!))))</f>
        <v>1</v>
      </c>
      <c r="S28" s="4"/>
    </row>
    <row r="29" spans="1:19" ht="90" x14ac:dyDescent="0.25">
      <c r="C29" s="2" t="s">
        <v>64</v>
      </c>
      <c r="D29" s="6">
        <v>7.1399999999999991E-2</v>
      </c>
      <c r="E29" s="10" t="s">
        <v>48</v>
      </c>
      <c r="F29" s="1" t="s">
        <v>535</v>
      </c>
      <c r="G29" s="2" t="s">
        <v>536</v>
      </c>
      <c r="H29" s="2" t="s">
        <v>537</v>
      </c>
      <c r="I29" s="6">
        <v>1</v>
      </c>
      <c r="J29" s="6">
        <v>1</v>
      </c>
      <c r="K29" s="6">
        <v>1</v>
      </c>
      <c r="L29" s="8">
        <v>1</v>
      </c>
      <c r="Q29" s="30" t="str">
        <f t="shared" si="0"/>
        <v>8</v>
      </c>
      <c r="R29" s="31">
        <f>IF(F4="Trimestre I",L29,IF(F4="Trimestre II",#REF!,IF(F4="Trimestre III",#REF!,IF(F4="Trimestre IV",#REF!))))</f>
        <v>1</v>
      </c>
      <c r="S29" s="4"/>
    </row>
    <row r="30" spans="1:19" ht="78.75" x14ac:dyDescent="0.25">
      <c r="C30" s="2" t="s">
        <v>67</v>
      </c>
      <c r="D30" s="6">
        <v>7.1399999999999991E-2</v>
      </c>
      <c r="E30" s="10" t="s">
        <v>48</v>
      </c>
      <c r="F30" s="1" t="s">
        <v>538</v>
      </c>
      <c r="G30" s="2" t="s">
        <v>539</v>
      </c>
      <c r="H30" s="2" t="s">
        <v>540</v>
      </c>
      <c r="I30" s="6">
        <v>1</v>
      </c>
      <c r="J30" s="6">
        <v>1</v>
      </c>
      <c r="K30" s="6">
        <v>1</v>
      </c>
      <c r="L30" s="8">
        <v>1</v>
      </c>
      <c r="Q30" s="30" t="str">
        <f t="shared" si="0"/>
        <v>9</v>
      </c>
      <c r="R30" s="31">
        <f>IF(F4="Trimestre I",L30,IF(F4="Trimestre II",#REF!,IF(F4="Trimestre III",#REF!,IF(F4="Trimestre IV",#REF!))))</f>
        <v>1</v>
      </c>
      <c r="S30" s="4"/>
    </row>
    <row r="31" spans="1:19" ht="90" x14ac:dyDescent="0.25">
      <c r="C31" s="2" t="s">
        <v>72</v>
      </c>
      <c r="D31" s="6">
        <v>7.1399999999999991E-2</v>
      </c>
      <c r="E31" s="10" t="s">
        <v>48</v>
      </c>
      <c r="F31" s="1" t="s">
        <v>541</v>
      </c>
      <c r="G31" s="2" t="s">
        <v>542</v>
      </c>
      <c r="H31" s="2" t="s">
        <v>543</v>
      </c>
      <c r="I31" s="6">
        <v>1</v>
      </c>
      <c r="J31" s="6">
        <v>1</v>
      </c>
      <c r="K31" s="6">
        <v>1</v>
      </c>
      <c r="L31" s="8">
        <v>1</v>
      </c>
      <c r="Q31" s="30" t="str">
        <f t="shared" si="0"/>
        <v>10</v>
      </c>
      <c r="R31" s="31">
        <f>IF(F4="Trimestre I",L31,IF(F4="Trimestre II",#REF!,IF(F4="Trimestre III",#REF!,IF(F4="Trimestre IV",#REF!))))</f>
        <v>1</v>
      </c>
      <c r="S31" s="4"/>
    </row>
    <row r="32" spans="1:19" ht="78.75" x14ac:dyDescent="0.25">
      <c r="C32" s="2" t="s">
        <v>217</v>
      </c>
      <c r="D32" s="6">
        <v>7.1399999999999991E-2</v>
      </c>
      <c r="E32" s="10" t="s">
        <v>48</v>
      </c>
      <c r="F32" s="1" t="s">
        <v>544</v>
      </c>
      <c r="G32" s="2" t="s">
        <v>115</v>
      </c>
      <c r="H32" s="2" t="s">
        <v>545</v>
      </c>
      <c r="I32" s="6">
        <v>1</v>
      </c>
      <c r="J32" s="6">
        <v>1</v>
      </c>
      <c r="K32" s="6">
        <v>1</v>
      </c>
      <c r="L32" s="8">
        <v>1</v>
      </c>
      <c r="Q32" s="30" t="str">
        <f t="shared" si="0"/>
        <v>11</v>
      </c>
      <c r="R32" s="31">
        <f>IF(F4="Trimestre I",L32,IF(F4="Trimestre II",#REF!,IF(F4="Trimestre III",#REF!,IF(F4="Trimestre IV",#REF!))))</f>
        <v>1</v>
      </c>
      <c r="S32" s="4"/>
    </row>
    <row r="33" spans="3:19" ht="105" x14ac:dyDescent="0.25">
      <c r="C33" s="2" t="s">
        <v>167</v>
      </c>
      <c r="D33" s="6">
        <v>7.1399999999999991E-2</v>
      </c>
      <c r="E33" s="10" t="s">
        <v>48</v>
      </c>
      <c r="F33" s="1" t="s">
        <v>546</v>
      </c>
      <c r="G33" s="2" t="s">
        <v>547</v>
      </c>
      <c r="H33" s="2" t="s">
        <v>548</v>
      </c>
      <c r="I33" s="6">
        <v>1</v>
      </c>
      <c r="J33" s="6">
        <v>1</v>
      </c>
      <c r="K33" s="6">
        <v>1</v>
      </c>
      <c r="L33" s="8">
        <v>1</v>
      </c>
      <c r="Q33" s="30" t="str">
        <f t="shared" si="0"/>
        <v>12</v>
      </c>
      <c r="R33" s="31">
        <f>IF(F4="Trimestre I",L33,IF(F4="Trimestre II",#REF!,IF(F4="Trimestre III",#REF!,IF(F4="Trimestre IV",#REF!))))</f>
        <v>1</v>
      </c>
      <c r="S33" s="4"/>
    </row>
    <row r="34" spans="3:19" ht="78.75" x14ac:dyDescent="0.25">
      <c r="C34" s="2" t="s">
        <v>79</v>
      </c>
      <c r="D34" s="6">
        <v>7.1399999999999991E-2</v>
      </c>
      <c r="E34" s="10" t="s">
        <v>48</v>
      </c>
      <c r="F34" s="1" t="s">
        <v>549</v>
      </c>
      <c r="G34" s="2" t="s">
        <v>95</v>
      </c>
      <c r="H34" s="2" t="s">
        <v>543</v>
      </c>
      <c r="I34" s="6">
        <v>1</v>
      </c>
      <c r="J34" s="6">
        <v>1</v>
      </c>
      <c r="K34" s="6">
        <v>1</v>
      </c>
      <c r="L34" s="8">
        <v>1</v>
      </c>
      <c r="Q34" s="30" t="str">
        <f t="shared" si="0"/>
        <v>14</v>
      </c>
      <c r="R34" s="31">
        <f>IF(F4="Trimestre I",L34,IF(F4="Trimestre II",#REF!,IF(F4="Trimestre III",#REF!,IF(F4="Trimestre IV",#REF!))))</f>
        <v>1</v>
      </c>
      <c r="S34" s="4"/>
    </row>
    <row r="35" spans="3:19" ht="195" x14ac:dyDescent="0.25">
      <c r="C35" s="2" t="s">
        <v>83</v>
      </c>
      <c r="D35" s="6">
        <v>7.1800000000000003E-2</v>
      </c>
      <c r="E35" s="10" t="s">
        <v>48</v>
      </c>
      <c r="F35" s="1" t="s">
        <v>550</v>
      </c>
      <c r="G35" s="2" t="s">
        <v>423</v>
      </c>
      <c r="H35" s="2" t="s">
        <v>551</v>
      </c>
      <c r="I35" s="6">
        <v>1</v>
      </c>
      <c r="J35" s="6">
        <v>1</v>
      </c>
      <c r="K35" s="6">
        <v>1</v>
      </c>
      <c r="L35" s="8">
        <v>1</v>
      </c>
      <c r="Q35" s="30" t="str">
        <f t="shared" si="0"/>
        <v>15</v>
      </c>
      <c r="R35" s="31">
        <f>IF(F4="Trimestre I",L35,IF(F4="Trimestre II",#REF!,IF(F4="Trimestre III",#REF!,IF(F4="Trimestre IV",#REF!))))</f>
        <v>1</v>
      </c>
      <c r="S35" s="4"/>
    </row>
    <row r="36" spans="3:19" x14ac:dyDescent="0.25">
      <c r="C36" s="76" t="s">
        <v>122</v>
      </c>
      <c r="D36" s="76"/>
      <c r="E36" s="76"/>
      <c r="F36" s="76"/>
      <c r="G36" s="76"/>
      <c r="H36" s="76"/>
      <c r="I36" s="76"/>
      <c r="J36" s="2" t="s">
        <v>123</v>
      </c>
      <c r="K36" s="2" t="s">
        <v>123</v>
      </c>
      <c r="L36" s="7">
        <f>SUMPRODUCT(D22:D35,L22:L35)</f>
        <v>1.0000000000000002</v>
      </c>
      <c r="Q36" s="30" t="s">
        <v>124</v>
      </c>
      <c r="R36" s="31">
        <f>IF(F4="Trimestre I",L36,IF(F4="Trimestre II",#REF!,IF(F4="Trimestre III",#REF!,IF(F4="Trimestre IV",#REF!))))</f>
        <v>1.0000000000000002</v>
      </c>
      <c r="S36" s="4">
        <f>100%-R36</f>
        <v>0</v>
      </c>
    </row>
    <row r="37" spans="3:19" hidden="1" x14ac:dyDescent="0.25">
      <c r="Q37" s="30"/>
      <c r="R37" s="31" t="s">
        <v>1</v>
      </c>
      <c r="S37" s="4" t="s">
        <v>2</v>
      </c>
    </row>
  </sheetData>
  <sheetProtection algorithmName="SHA-512" hashValue="5ub3+3D1DkMfgI2vzQH00owGldMwMGTNSgbCK2eikq0oz9cxu4snSUUUwr+2eMmfcNd3izXQZblCNqMS045NKQ==" saltValue="PZVgIDLdOK9VICdVFDSB8A==" spinCount="100000" sheet="1" objects="1" scenarios="1"/>
  <mergeCells count="7">
    <mergeCell ref="Q19:R19"/>
    <mergeCell ref="B4:E4"/>
    <mergeCell ref="K1:L2"/>
    <mergeCell ref="C1:J2"/>
    <mergeCell ref="C36:I36"/>
    <mergeCell ref="C19:F19"/>
    <mergeCell ref="A6:A21"/>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1DC32-C83D-40ED-AFD3-658CC36ECB16}">
  <dimension ref="A1:S37"/>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 customWidth="1"/>
    <col min="5" max="5" width="5.5703125" customWidth="1"/>
    <col min="6" max="6" width="56.5703125" customWidth="1"/>
    <col min="7" max="8" width="35.5703125" customWidth="1"/>
    <col min="9" max="10" width="11.140625" customWidth="1"/>
    <col min="11" max="11" width="12" customWidth="1"/>
    <col min="12" max="12" width="11.140625" customWidth="1"/>
    <col min="13" max="14" width="11.42578125" hidden="1" customWidth="1"/>
    <col min="15" max="15" width="3" hidden="1" customWidth="1"/>
    <col min="16" max="16" width="3" style="48" hidden="1" customWidth="1"/>
    <col min="17" max="17" width="7.42578125" style="48" hidden="1" customWidth="1"/>
    <col min="18" max="18" width="12.5703125" style="48" hidden="1" customWidth="1"/>
    <col min="19" max="19" width="11.42578125" style="48" hidden="1" customWidth="1"/>
    <col min="20" max="16384" width="11.42578125" hidden="1"/>
  </cols>
  <sheetData>
    <row r="1" spans="1:12" ht="12" customHeight="1" x14ac:dyDescent="0.25">
      <c r="C1" s="95" t="s">
        <v>552</v>
      </c>
      <c r="D1" s="96"/>
      <c r="E1" s="96"/>
      <c r="F1" s="96"/>
      <c r="G1" s="96"/>
      <c r="H1" s="96"/>
      <c r="I1" s="96"/>
      <c r="J1" s="97"/>
      <c r="K1" s="72">
        <f>L36</f>
        <v>0.80665000000000031</v>
      </c>
      <c r="L1" s="73"/>
    </row>
    <row r="2" spans="1:12" ht="27" customHeight="1" thickBot="1" x14ac:dyDescent="0.3">
      <c r="C2" s="98"/>
      <c r="D2" s="99"/>
      <c r="E2" s="99"/>
      <c r="F2" s="99"/>
      <c r="G2" s="99"/>
      <c r="H2" s="99"/>
      <c r="I2" s="99"/>
      <c r="J2" s="100"/>
      <c r="K2" s="74"/>
      <c r="L2" s="75"/>
    </row>
    <row r="3" spans="1:12" x14ac:dyDescent="0.25"/>
    <row r="4" spans="1:12" x14ac:dyDescent="0.25">
      <c r="A4" s="19"/>
      <c r="C4" s="76" t="s">
        <v>34</v>
      </c>
      <c r="D4" s="76"/>
      <c r="E4" s="76"/>
      <c r="F4" s="69" t="s">
        <v>35</v>
      </c>
    </row>
    <row r="5" spans="1:12" x14ac:dyDescent="0.25">
      <c r="A5" s="19"/>
    </row>
    <row r="6" spans="1:12" ht="14.45" customHeight="1" x14ac:dyDescent="0.25">
      <c r="A6" s="84" t="s">
        <v>553</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36</v>
      </c>
      <c r="D19" s="78"/>
      <c r="E19" s="78"/>
      <c r="F19" s="78"/>
      <c r="Q19" s="105" t="s">
        <v>128</v>
      </c>
      <c r="R19" s="106"/>
      <c r="S19" s="50"/>
    </row>
    <row r="20" spans="1:19" x14ac:dyDescent="0.25">
      <c r="A20" s="84"/>
      <c r="Q20" s="49"/>
      <c r="R20" s="50"/>
      <c r="S20" s="50"/>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49" t="s">
        <v>37</v>
      </c>
      <c r="R21" s="49" t="s">
        <v>129</v>
      </c>
      <c r="S21" s="50"/>
    </row>
    <row r="22" spans="1:19" ht="78.75" x14ac:dyDescent="0.25">
      <c r="C22" s="2" t="s">
        <v>47</v>
      </c>
      <c r="D22" s="6">
        <v>7.0000000000000007E-2</v>
      </c>
      <c r="E22" s="10" t="s">
        <v>48</v>
      </c>
      <c r="F22" s="1" t="s">
        <v>554</v>
      </c>
      <c r="G22" s="2" t="s">
        <v>555</v>
      </c>
      <c r="H22" s="2" t="s">
        <v>556</v>
      </c>
      <c r="I22" s="6">
        <v>1</v>
      </c>
      <c r="J22" s="6">
        <v>1</v>
      </c>
      <c r="K22" s="6">
        <v>1</v>
      </c>
      <c r="L22" s="8">
        <v>1</v>
      </c>
      <c r="Q22" s="49" t="str">
        <f t="shared" ref="Q22:Q35" si="0">C22</f>
        <v>1</v>
      </c>
      <c r="R22" s="50">
        <f>IF(F4="Trimestre I",L22,IF(F4="Trimestre II",#REF!,IF(F4="Trimestre III",#REF!,IF(F4="Trimestre IV",#REF!))))</f>
        <v>1</v>
      </c>
      <c r="S22" s="50"/>
    </row>
    <row r="23" spans="1:19" ht="78.75" x14ac:dyDescent="0.25">
      <c r="C23" s="2" t="s">
        <v>54</v>
      </c>
      <c r="D23" s="6">
        <v>0.1</v>
      </c>
      <c r="E23" s="10" t="s">
        <v>48</v>
      </c>
      <c r="F23" s="1" t="s">
        <v>557</v>
      </c>
      <c r="G23" s="2" t="s">
        <v>558</v>
      </c>
      <c r="H23" s="2" t="s">
        <v>559</v>
      </c>
      <c r="I23" s="5">
        <v>25</v>
      </c>
      <c r="J23" s="5">
        <v>1</v>
      </c>
      <c r="K23" s="6">
        <v>0.04</v>
      </c>
      <c r="L23" s="8">
        <v>0.04</v>
      </c>
      <c r="Q23" s="49" t="str">
        <f t="shared" si="0"/>
        <v>2</v>
      </c>
      <c r="R23" s="50">
        <f>IF(F4="Trimestre I",L23,IF(F4="Trimestre II",#REF!,IF(F4="Trimestre III",#REF!,IF(F4="Trimestre IV",#REF!))))</f>
        <v>0.04</v>
      </c>
      <c r="S23" s="50"/>
    </row>
    <row r="24" spans="1:19" ht="78.75" x14ac:dyDescent="0.25">
      <c r="C24" s="2" t="s">
        <v>136</v>
      </c>
      <c r="D24" s="6">
        <v>0.1</v>
      </c>
      <c r="E24" s="10" t="s">
        <v>48</v>
      </c>
      <c r="F24" s="1" t="s">
        <v>560</v>
      </c>
      <c r="G24" s="2" t="s">
        <v>561</v>
      </c>
      <c r="H24" s="2" t="s">
        <v>562</v>
      </c>
      <c r="I24" s="6">
        <v>1</v>
      </c>
      <c r="J24" s="6">
        <v>1</v>
      </c>
      <c r="K24" s="6">
        <v>1</v>
      </c>
      <c r="L24" s="8">
        <v>1</v>
      </c>
      <c r="Q24" s="49" t="str">
        <f t="shared" si="0"/>
        <v>3</v>
      </c>
      <c r="R24" s="50">
        <f>IF(F4="Trimestre I",L24,IF(F4="Trimestre II",#REF!,IF(F4="Trimestre III",#REF!,IF(F4="Trimestre IV",#REF!))))</f>
        <v>1</v>
      </c>
      <c r="S24" s="50"/>
    </row>
    <row r="25" spans="1:19" ht="90" x14ac:dyDescent="0.25">
      <c r="C25" s="2" t="s">
        <v>57</v>
      </c>
      <c r="D25" s="6">
        <v>7.0000000000000007E-2</v>
      </c>
      <c r="E25" s="10" t="s">
        <v>48</v>
      </c>
      <c r="F25" s="1" t="s">
        <v>563</v>
      </c>
      <c r="G25" s="2" t="s">
        <v>564</v>
      </c>
      <c r="H25" s="2" t="s">
        <v>565</v>
      </c>
      <c r="I25" s="6">
        <v>0.02</v>
      </c>
      <c r="J25" s="6">
        <v>1</v>
      </c>
      <c r="K25" s="6">
        <v>1</v>
      </c>
      <c r="L25" s="8">
        <v>1</v>
      </c>
      <c r="Q25" s="49" t="str">
        <f t="shared" si="0"/>
        <v>4</v>
      </c>
      <c r="R25" s="50">
        <f>IF(F4="Trimestre I",L25,IF(F4="Trimestre II",#REF!,IF(F4="Trimestre III",#REF!,IF(F4="Trimestre IV",#REF!))))</f>
        <v>1</v>
      </c>
      <c r="S25" s="50"/>
    </row>
    <row r="26" spans="1:19" ht="78.75" x14ac:dyDescent="0.25">
      <c r="C26" s="2" t="s">
        <v>143</v>
      </c>
      <c r="D26" s="6">
        <v>0.05</v>
      </c>
      <c r="E26" s="10" t="s">
        <v>48</v>
      </c>
      <c r="F26" s="1" t="s">
        <v>566</v>
      </c>
      <c r="G26" s="2" t="s">
        <v>567</v>
      </c>
      <c r="H26" s="2" t="s">
        <v>568</v>
      </c>
      <c r="I26" s="5">
        <v>2</v>
      </c>
      <c r="J26" s="5">
        <v>0</v>
      </c>
      <c r="K26" s="6">
        <v>0</v>
      </c>
      <c r="L26" s="8">
        <v>0</v>
      </c>
      <c r="Q26" s="49" t="str">
        <f t="shared" si="0"/>
        <v>5</v>
      </c>
      <c r="R26" s="50">
        <f>IF(F4="Trimestre I",L26,IF(F4="Trimestre II",#REF!,IF(F4="Trimestre III",#REF!,IF(F4="Trimestre IV",#REF!))))</f>
        <v>0</v>
      </c>
      <c r="S26" s="50"/>
    </row>
    <row r="27" spans="1:19" ht="78.75" x14ac:dyDescent="0.25">
      <c r="C27" s="2" t="s">
        <v>163</v>
      </c>
      <c r="D27" s="6">
        <v>0.1</v>
      </c>
      <c r="E27" s="10" t="s">
        <v>48</v>
      </c>
      <c r="F27" s="1" t="s">
        <v>569</v>
      </c>
      <c r="G27" s="2" t="s">
        <v>570</v>
      </c>
      <c r="H27" s="2" t="s">
        <v>571</v>
      </c>
      <c r="I27" s="6">
        <v>1</v>
      </c>
      <c r="J27" s="6">
        <v>1</v>
      </c>
      <c r="K27" s="6">
        <v>1</v>
      </c>
      <c r="L27" s="8">
        <v>1</v>
      </c>
      <c r="Q27" s="49" t="str">
        <f t="shared" si="0"/>
        <v>6</v>
      </c>
      <c r="R27" s="50">
        <f>IF(F4="Trimestre I",L27,IF(F4="Trimestre II",#REF!,IF(F4="Trimestre III",#REF!,IF(F4="Trimestre IV",#REF!))))</f>
        <v>1</v>
      </c>
      <c r="S27" s="50"/>
    </row>
    <row r="28" spans="1:19" ht="78.75" x14ac:dyDescent="0.25">
      <c r="C28" s="2" t="s">
        <v>61</v>
      </c>
      <c r="D28" s="6">
        <v>0.1</v>
      </c>
      <c r="E28" s="10" t="s">
        <v>48</v>
      </c>
      <c r="F28" s="1" t="s">
        <v>572</v>
      </c>
      <c r="G28" s="2" t="s">
        <v>573</v>
      </c>
      <c r="H28" s="2" t="s">
        <v>574</v>
      </c>
      <c r="I28" s="6">
        <v>1</v>
      </c>
      <c r="J28" s="6">
        <v>1</v>
      </c>
      <c r="K28" s="6">
        <v>1</v>
      </c>
      <c r="L28" s="8">
        <v>1</v>
      </c>
      <c r="Q28" s="49" t="str">
        <f t="shared" si="0"/>
        <v>7</v>
      </c>
      <c r="R28" s="50">
        <f>IF(F4="Trimestre I",L28,IF(F4="Trimestre II",#REF!,IF(F4="Trimestre III",#REF!,IF(F4="Trimestre IV",#REF!))))</f>
        <v>1</v>
      </c>
      <c r="S28" s="50"/>
    </row>
    <row r="29" spans="1:19" ht="78.75" x14ac:dyDescent="0.25">
      <c r="C29" s="2" t="s">
        <v>64</v>
      </c>
      <c r="D29" s="6">
        <v>7.0000000000000007E-2</v>
      </c>
      <c r="E29" s="10" t="s">
        <v>48</v>
      </c>
      <c r="F29" s="1" t="s">
        <v>575</v>
      </c>
      <c r="G29" s="2" t="s">
        <v>576</v>
      </c>
      <c r="H29" s="2" t="s">
        <v>577</v>
      </c>
      <c r="I29" s="6">
        <v>0.95</v>
      </c>
      <c r="J29" s="6">
        <v>0.998</v>
      </c>
      <c r="K29" s="6">
        <v>1</v>
      </c>
      <c r="L29" s="8">
        <v>1</v>
      </c>
      <c r="Q29" s="49" t="str">
        <f t="shared" si="0"/>
        <v>8</v>
      </c>
      <c r="R29" s="50">
        <f>IF(F4="Trimestre I",L29,IF(F4="Trimestre II",#REF!,IF(F4="Trimestre III",#REF!,IF(F4="Trimestre IV",#REF!))))</f>
        <v>1</v>
      </c>
      <c r="S29" s="50"/>
    </row>
    <row r="30" spans="1:19" ht="78.75" x14ac:dyDescent="0.25">
      <c r="C30" s="2" t="s">
        <v>67</v>
      </c>
      <c r="D30" s="6">
        <v>7.0000000000000007E-2</v>
      </c>
      <c r="E30" s="10" t="s">
        <v>48</v>
      </c>
      <c r="F30" s="1" t="s">
        <v>578</v>
      </c>
      <c r="G30" s="2" t="s">
        <v>579</v>
      </c>
      <c r="H30" s="2" t="s">
        <v>113</v>
      </c>
      <c r="I30" s="6">
        <v>1</v>
      </c>
      <c r="J30" s="6">
        <v>1</v>
      </c>
      <c r="K30" s="6">
        <v>1</v>
      </c>
      <c r="L30" s="8">
        <v>1</v>
      </c>
      <c r="Q30" s="49" t="str">
        <f t="shared" si="0"/>
        <v>9</v>
      </c>
      <c r="R30" s="50">
        <f>IF(F4="Trimestre I",L30,IF(F4="Trimestre II",#REF!,IF(F4="Trimestre III",#REF!,IF(F4="Trimestre IV",#REF!))))</f>
        <v>1</v>
      </c>
      <c r="S30" s="50"/>
    </row>
    <row r="31" spans="1:19" ht="78.75" x14ac:dyDescent="0.25">
      <c r="C31" s="2" t="s">
        <v>72</v>
      </c>
      <c r="D31" s="6">
        <v>7.0000000000000007E-2</v>
      </c>
      <c r="E31" s="10" t="s">
        <v>48</v>
      </c>
      <c r="F31" s="1" t="s">
        <v>580</v>
      </c>
      <c r="G31" s="2" t="s">
        <v>581</v>
      </c>
      <c r="H31" s="2" t="s">
        <v>582</v>
      </c>
      <c r="I31" s="6">
        <v>1</v>
      </c>
      <c r="J31" s="6">
        <v>1</v>
      </c>
      <c r="K31" s="6">
        <v>1</v>
      </c>
      <c r="L31" s="8">
        <v>1</v>
      </c>
      <c r="Q31" s="49" t="str">
        <f t="shared" si="0"/>
        <v>10</v>
      </c>
      <c r="R31" s="50">
        <f>IF(F4="Trimestre I",L31,IF(F4="Trimestre II",#REF!,IF(F4="Trimestre III",#REF!,IF(F4="Trimestre IV",#REF!))))</f>
        <v>1</v>
      </c>
      <c r="S31" s="50"/>
    </row>
    <row r="32" spans="1:19" ht="78.75" x14ac:dyDescent="0.25">
      <c r="C32" s="2" t="s">
        <v>217</v>
      </c>
      <c r="D32" s="6">
        <v>7.0000000000000007E-2</v>
      </c>
      <c r="E32" s="10" t="s">
        <v>48</v>
      </c>
      <c r="F32" s="1" t="s">
        <v>583</v>
      </c>
      <c r="G32" s="2" t="s">
        <v>584</v>
      </c>
      <c r="H32" s="2" t="s">
        <v>585</v>
      </c>
      <c r="I32" s="5">
        <v>2</v>
      </c>
      <c r="J32" s="5">
        <v>3</v>
      </c>
      <c r="K32" s="6">
        <v>1</v>
      </c>
      <c r="L32" s="8">
        <v>1</v>
      </c>
      <c r="Q32" s="49" t="str">
        <f t="shared" si="0"/>
        <v>11</v>
      </c>
      <c r="R32" s="50">
        <f>IF(F4="Trimestre I",L32,IF(F4="Trimestre II",#REF!,IF(F4="Trimestre III",#REF!,IF(F4="Trimestre IV",#REF!))))</f>
        <v>1</v>
      </c>
      <c r="S32" s="50"/>
    </row>
    <row r="33" spans="3:19" ht="78.75" x14ac:dyDescent="0.25">
      <c r="C33" s="2" t="s">
        <v>167</v>
      </c>
      <c r="D33" s="6">
        <v>0.05</v>
      </c>
      <c r="E33" s="10" t="s">
        <v>48</v>
      </c>
      <c r="F33" s="1" t="s">
        <v>586</v>
      </c>
      <c r="G33" s="2" t="s">
        <v>587</v>
      </c>
      <c r="H33" s="2" t="s">
        <v>588</v>
      </c>
      <c r="I33" s="5">
        <v>19</v>
      </c>
      <c r="J33" s="5">
        <v>1</v>
      </c>
      <c r="K33" s="6">
        <v>5.2999999999999999E-2</v>
      </c>
      <c r="L33" s="8">
        <v>5.2999999999999999E-2</v>
      </c>
      <c r="Q33" s="49" t="str">
        <f t="shared" si="0"/>
        <v>12</v>
      </c>
      <c r="R33" s="50">
        <f>IF(F4="Trimestre I",L33,IF(F4="Trimestre II",#REF!,IF(F4="Trimestre III",#REF!,IF(F4="Trimestre IV",#REF!))))</f>
        <v>5.2999999999999999E-2</v>
      </c>
      <c r="S33" s="50"/>
    </row>
    <row r="34" spans="3:19" ht="78.75" x14ac:dyDescent="0.25">
      <c r="C34" s="2" t="s">
        <v>76</v>
      </c>
      <c r="D34" s="6">
        <v>0.05</v>
      </c>
      <c r="E34" s="10" t="s">
        <v>48</v>
      </c>
      <c r="F34" s="1" t="s">
        <v>589</v>
      </c>
      <c r="G34" s="2" t="s">
        <v>590</v>
      </c>
      <c r="H34" s="2" t="s">
        <v>591</v>
      </c>
      <c r="I34" s="6">
        <v>1</v>
      </c>
      <c r="J34" s="6">
        <v>1</v>
      </c>
      <c r="K34" s="6">
        <v>1</v>
      </c>
      <c r="L34" s="8">
        <v>1</v>
      </c>
      <c r="Q34" s="49" t="str">
        <f t="shared" si="0"/>
        <v>13</v>
      </c>
      <c r="R34" s="50">
        <f>IF(F4="Trimestre I",L34,IF(F4="Trimestre II",#REF!,IF(F4="Trimestre III",#REF!,IF(F4="Trimestre IV",#REF!))))</f>
        <v>1</v>
      </c>
      <c r="S34" s="50"/>
    </row>
    <row r="35" spans="3:19" ht="180" x14ac:dyDescent="0.25">
      <c r="C35" s="2" t="s">
        <v>79</v>
      </c>
      <c r="D35" s="6">
        <v>0.03</v>
      </c>
      <c r="E35" s="10" t="s">
        <v>48</v>
      </c>
      <c r="F35" s="1" t="s">
        <v>117</v>
      </c>
      <c r="G35" s="2" t="s">
        <v>354</v>
      </c>
      <c r="H35" s="2" t="s">
        <v>355</v>
      </c>
      <c r="I35" s="6">
        <v>1</v>
      </c>
      <c r="J35" s="6">
        <v>1</v>
      </c>
      <c r="K35" s="6">
        <v>1</v>
      </c>
      <c r="L35" s="8">
        <v>1</v>
      </c>
      <c r="Q35" s="49" t="str">
        <f t="shared" si="0"/>
        <v>14</v>
      </c>
      <c r="R35" s="50">
        <f>IF(F4="Trimestre I",L35,IF(F4="Trimestre II",#REF!,IF(F4="Trimestre III",#REF!,IF(F4="Trimestre IV",#REF!))))</f>
        <v>1</v>
      </c>
      <c r="S35" s="50"/>
    </row>
    <row r="36" spans="3:19" x14ac:dyDescent="0.25">
      <c r="C36" s="76" t="s">
        <v>122</v>
      </c>
      <c r="D36" s="76"/>
      <c r="E36" s="76"/>
      <c r="F36" s="76"/>
      <c r="G36" s="76"/>
      <c r="H36" s="76"/>
      <c r="I36" s="76"/>
      <c r="J36" s="2" t="s">
        <v>123</v>
      </c>
      <c r="K36" s="2" t="s">
        <v>123</v>
      </c>
      <c r="L36" s="7">
        <f>SUMPRODUCT(D22:D35,L22:L35)</f>
        <v>0.80665000000000031</v>
      </c>
      <c r="Q36" s="49" t="s">
        <v>124</v>
      </c>
      <c r="R36" s="50">
        <f>IF(F4="Trimestre I",L36,IF(F4="Trimestre II",#REF!,IF(F4="Trimestre III",#REF!,IF(F4="Trimestre IV",#REF!))))</f>
        <v>0.80665000000000031</v>
      </c>
      <c r="S36" s="50">
        <f>100%-R36</f>
        <v>0.19334999999999969</v>
      </c>
    </row>
    <row r="37" spans="3:19" hidden="1" x14ac:dyDescent="0.25">
      <c r="Q37" s="49"/>
      <c r="R37" s="50" t="s">
        <v>1</v>
      </c>
      <c r="S37" s="50" t="s">
        <v>2</v>
      </c>
    </row>
  </sheetData>
  <sheetProtection algorithmName="SHA-512" hashValue="VQaVlGw2Ar9njbsKTfmjWN1FqcO3E+v3n6GtXG1HAJEwRjjo088W6+QKxBU8xvhqu6nrLmfzbMnge6w7U7VMhQ==" saltValue="OT+XC9Gh0PQHGHiTWVPQBw==" spinCount="100000" sheet="1" objects="1" scenarios="1"/>
  <mergeCells count="7">
    <mergeCell ref="Q19:R19"/>
    <mergeCell ref="K1:L2"/>
    <mergeCell ref="C1:J2"/>
    <mergeCell ref="A6:A21"/>
    <mergeCell ref="C36:I36"/>
    <mergeCell ref="C4:E4"/>
    <mergeCell ref="C19:F19"/>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8854C-BD74-4B55-AB8F-092BEA31DB97}">
  <dimension ref="A1:S29"/>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7109375" bestFit="1" customWidth="1"/>
    <col min="5" max="5" width="5.140625" customWidth="1"/>
    <col min="6" max="6" width="56.5703125" customWidth="1"/>
    <col min="7" max="8" width="35.5703125" customWidth="1"/>
    <col min="9" max="9" width="9.7109375" customWidth="1"/>
    <col min="10" max="10" width="10" customWidth="1"/>
    <col min="11" max="11" width="9.7109375" customWidth="1"/>
    <col min="12" max="12" width="12.42578125"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592</v>
      </c>
      <c r="D1" s="96"/>
      <c r="E1" s="96"/>
      <c r="F1" s="96"/>
      <c r="G1" s="96"/>
      <c r="H1" s="96"/>
      <c r="I1" s="96"/>
      <c r="J1" s="97"/>
      <c r="K1" s="72">
        <f>L28</f>
        <v>0.24600000000000002</v>
      </c>
      <c r="L1" s="73"/>
    </row>
    <row r="2" spans="1:12" ht="27" customHeight="1" thickBot="1" x14ac:dyDescent="0.3">
      <c r="C2" s="98"/>
      <c r="D2" s="99"/>
      <c r="E2" s="99"/>
      <c r="F2" s="99"/>
      <c r="G2" s="99"/>
      <c r="H2" s="99"/>
      <c r="I2" s="99"/>
      <c r="J2" s="100"/>
      <c r="K2" s="74"/>
      <c r="L2" s="75"/>
    </row>
    <row r="3" spans="1:12" x14ac:dyDescent="0.25"/>
    <row r="4" spans="1:12" x14ac:dyDescent="0.25">
      <c r="A4" s="19"/>
      <c r="C4" s="76" t="s">
        <v>34</v>
      </c>
      <c r="D4" s="76"/>
      <c r="E4" s="76"/>
      <c r="F4" s="69" t="s">
        <v>35</v>
      </c>
    </row>
    <row r="5" spans="1:12" x14ac:dyDescent="0.25">
      <c r="A5" s="19"/>
    </row>
    <row r="6" spans="1:12" ht="14.45" customHeight="1" x14ac:dyDescent="0.25">
      <c r="A6" s="84" t="s">
        <v>593</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36</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78.75" x14ac:dyDescent="0.25">
      <c r="A22" s="84"/>
      <c r="C22" s="2" t="s">
        <v>47</v>
      </c>
      <c r="D22" s="6">
        <v>0.2</v>
      </c>
      <c r="E22" s="10" t="s">
        <v>48</v>
      </c>
      <c r="F22" s="1" t="s">
        <v>594</v>
      </c>
      <c r="G22" s="2" t="s">
        <v>595</v>
      </c>
      <c r="H22" s="2" t="s">
        <v>596</v>
      </c>
      <c r="I22" s="6">
        <v>1</v>
      </c>
      <c r="J22" s="6">
        <v>0</v>
      </c>
      <c r="K22" s="6">
        <v>0</v>
      </c>
      <c r="L22" s="8">
        <v>0</v>
      </c>
      <c r="Q22" s="3" t="str">
        <f>C22</f>
        <v>1</v>
      </c>
      <c r="R22" s="4">
        <f>IF(F4="Trimestre I",L22,IF(F4="Trimestre II",#REF!,IF(F4="Trimestre III",#REF!,IF(F4="Trimestre IV",#REF!))))</f>
        <v>0</v>
      </c>
      <c r="S22" s="4"/>
    </row>
    <row r="23" spans="1:19" ht="180" x14ac:dyDescent="0.25">
      <c r="C23" s="2" t="s">
        <v>54</v>
      </c>
      <c r="D23" s="6">
        <v>0.2</v>
      </c>
      <c r="E23" s="10" t="s">
        <v>48</v>
      </c>
      <c r="F23" s="1" t="s">
        <v>117</v>
      </c>
      <c r="G23" s="2" t="s">
        <v>354</v>
      </c>
      <c r="H23" s="2" t="s">
        <v>355</v>
      </c>
      <c r="I23" s="6">
        <v>1</v>
      </c>
      <c r="J23" s="6">
        <v>0.23080000000000001</v>
      </c>
      <c r="K23" s="6">
        <v>0.23080000000000001</v>
      </c>
      <c r="L23" s="8">
        <v>0.23</v>
      </c>
      <c r="Q23" s="3" t="str">
        <f>C23</f>
        <v>2</v>
      </c>
      <c r="R23" s="4">
        <f>IF(F4="Trimestre I",L23,IF(F4="Trimestre II",#REF!,IF(F4="Trimestre III",#REF!,IF(F4="Trimestre IV",#REF!))))</f>
        <v>0.23</v>
      </c>
      <c r="S23" s="4"/>
    </row>
    <row r="24" spans="1:19" ht="78.75" x14ac:dyDescent="0.25">
      <c r="C24" s="2" t="s">
        <v>136</v>
      </c>
      <c r="D24" s="6">
        <v>0.2</v>
      </c>
      <c r="E24" s="10" t="s">
        <v>48</v>
      </c>
      <c r="F24" s="1" t="s">
        <v>597</v>
      </c>
      <c r="G24" s="2" t="s">
        <v>598</v>
      </c>
      <c r="H24" s="2" t="s">
        <v>599</v>
      </c>
      <c r="I24" s="5">
        <v>200</v>
      </c>
      <c r="J24" s="5">
        <v>0</v>
      </c>
      <c r="K24" s="6">
        <v>0</v>
      </c>
      <c r="L24" s="8">
        <v>0</v>
      </c>
      <c r="Q24" s="3" t="str">
        <f>C24</f>
        <v>3</v>
      </c>
      <c r="R24" s="4">
        <f>IF(F4="Trimestre I",L24,IF(F4="Trimestre II",#REF!,IF(F4="Trimestre III",#REF!,IF(F4="Trimestre IV",#REF!))))</f>
        <v>0</v>
      </c>
      <c r="S24" s="4"/>
    </row>
    <row r="25" spans="1:19" ht="78.75" x14ac:dyDescent="0.25">
      <c r="C25" s="2" t="s">
        <v>57</v>
      </c>
      <c r="D25" s="6">
        <v>0.2</v>
      </c>
      <c r="E25" s="10" t="s">
        <v>48</v>
      </c>
      <c r="F25" s="1" t="s">
        <v>600</v>
      </c>
      <c r="G25" s="2" t="s">
        <v>601</v>
      </c>
      <c r="H25" s="2" t="s">
        <v>602</v>
      </c>
      <c r="I25" s="6">
        <v>1</v>
      </c>
      <c r="J25" s="6">
        <v>1</v>
      </c>
      <c r="K25" s="6">
        <v>1</v>
      </c>
      <c r="L25" s="8">
        <v>1</v>
      </c>
      <c r="Q25" s="3" t="str">
        <f>C25</f>
        <v>4</v>
      </c>
      <c r="R25" s="4">
        <f>IF(F4="Trimestre I",L25,IF(F4="Trimestre II",#REF!,IF(F4="Trimestre III",#REF!,IF(F4="Trimestre IV",#REF!))))</f>
        <v>1</v>
      </c>
      <c r="S25" s="4"/>
    </row>
    <row r="26" spans="1:19" ht="60" x14ac:dyDescent="0.25">
      <c r="C26" s="101" t="s">
        <v>143</v>
      </c>
      <c r="D26" s="80">
        <v>0.2</v>
      </c>
      <c r="E26" s="81" t="s">
        <v>48</v>
      </c>
      <c r="F26" s="82" t="s">
        <v>603</v>
      </c>
      <c r="G26" s="2" t="s">
        <v>604</v>
      </c>
      <c r="H26" s="2" t="s">
        <v>605</v>
      </c>
      <c r="I26" s="6">
        <v>1</v>
      </c>
      <c r="J26" s="6">
        <v>0</v>
      </c>
      <c r="K26" s="6">
        <v>0</v>
      </c>
      <c r="L26" s="102">
        <v>0</v>
      </c>
      <c r="Q26" s="3" t="str">
        <f>C26</f>
        <v>5</v>
      </c>
      <c r="R26" s="4">
        <f>IF(F4="Trimestre I",L26,IF(F4="Trimestre II",#REF!,IF(F4="Trimestre III",#REF!,IF(F4="Trimestre IV",#REF!))))</f>
        <v>0</v>
      </c>
      <c r="S26" s="4"/>
    </row>
    <row r="27" spans="1:19" ht="30" x14ac:dyDescent="0.25">
      <c r="C27" s="101"/>
      <c r="D27" s="80"/>
      <c r="E27" s="81"/>
      <c r="F27" s="82"/>
      <c r="G27" s="2" t="s">
        <v>606</v>
      </c>
      <c r="H27" s="2" t="s">
        <v>607</v>
      </c>
      <c r="I27" s="6">
        <v>1</v>
      </c>
      <c r="J27" s="6">
        <v>0</v>
      </c>
      <c r="K27" s="6">
        <v>0</v>
      </c>
      <c r="L27" s="102"/>
      <c r="Q27" s="3"/>
      <c r="R27" s="4"/>
      <c r="S27" s="4"/>
    </row>
    <row r="28" spans="1:19" x14ac:dyDescent="0.25">
      <c r="C28" s="76" t="s">
        <v>122</v>
      </c>
      <c r="D28" s="76"/>
      <c r="E28" s="76"/>
      <c r="F28" s="76"/>
      <c r="G28" s="76"/>
      <c r="H28" s="76"/>
      <c r="I28" s="76"/>
      <c r="J28" s="2" t="s">
        <v>123</v>
      </c>
      <c r="K28" s="2" t="s">
        <v>123</v>
      </c>
      <c r="L28" s="7">
        <f>SUMPRODUCT(D22:D27,L22:L27)</f>
        <v>0.24600000000000002</v>
      </c>
      <c r="Q28" s="3" t="s">
        <v>124</v>
      </c>
      <c r="R28" s="4">
        <f>IF(F4="Trimestre I",L28,IF(F4="Trimestre II",#REF!,IF(F4="Trimestre III",#REF!,IF(F4="Trimestre IV",#REF!))))</f>
        <v>0.24600000000000002</v>
      </c>
      <c r="S28" s="4">
        <f>100%-R28</f>
        <v>0.754</v>
      </c>
    </row>
    <row r="29" spans="1:19" hidden="1" x14ac:dyDescent="0.25">
      <c r="Q29" s="3"/>
      <c r="R29" s="4" t="s">
        <v>1</v>
      </c>
      <c r="S29" s="4" t="s">
        <v>2</v>
      </c>
    </row>
  </sheetData>
  <sheetProtection algorithmName="SHA-512" hashValue="UWKrPpwno8gPMgJi1BnnXR8Sj/Wt3PO7RdSOSJBn7VA/WhXhiYnl4V2n1WySNrnrEVWGA1v2efjm2J0Rj0IWOg==" saltValue="QH5+YnZFVPxZ+rvHq437ng==" spinCount="100000" sheet="1" objects="1" scenarios="1"/>
  <mergeCells count="12">
    <mergeCell ref="C1:J2"/>
    <mergeCell ref="K1:L2"/>
    <mergeCell ref="C4:E4"/>
    <mergeCell ref="C19:F19"/>
    <mergeCell ref="A6:A22"/>
    <mergeCell ref="Q19:R19"/>
    <mergeCell ref="C28:I28"/>
    <mergeCell ref="C26:C27"/>
    <mergeCell ref="D26:D27"/>
    <mergeCell ref="E26:E27"/>
    <mergeCell ref="F26:F27"/>
    <mergeCell ref="L26:L27"/>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B1DE2-AE0B-4E07-87E1-6FF43853D5CF}">
  <dimension ref="A1:S73"/>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 customWidth="1"/>
    <col min="5" max="5" width="5.140625" customWidth="1"/>
    <col min="6" max="6" width="56.5703125" customWidth="1"/>
    <col min="7" max="7" width="35.5703125" customWidth="1"/>
    <col min="8" max="8" width="35.42578125" customWidth="1"/>
    <col min="9" max="9" width="10.42578125" customWidth="1"/>
    <col min="10" max="10" width="10" customWidth="1"/>
    <col min="11" max="11" width="9.5703125" bestFit="1" customWidth="1"/>
    <col min="12" max="12" width="10.28515625" bestFit="1" customWidth="1"/>
    <col min="13" max="14" width="11.42578125" hidden="1" customWidth="1"/>
    <col min="15" max="18" width="3" hidden="1" customWidth="1"/>
    <col min="19" max="19" width="0" hidden="1" customWidth="1"/>
    <col min="20" max="16384" width="11.42578125" hidden="1"/>
  </cols>
  <sheetData>
    <row r="1" spans="1:12" s="27" customFormat="1" ht="12" customHeight="1" x14ac:dyDescent="0.25">
      <c r="A1"/>
      <c r="B1"/>
      <c r="C1" s="95" t="s">
        <v>608</v>
      </c>
      <c r="D1" s="96"/>
      <c r="E1" s="96"/>
      <c r="F1" s="96"/>
      <c r="G1" s="96"/>
      <c r="H1" s="96"/>
      <c r="I1" s="96"/>
      <c r="J1" s="97"/>
      <c r="K1" s="72">
        <f>L72</f>
        <v>0.3338000000000001</v>
      </c>
      <c r="L1" s="73"/>
    </row>
    <row r="2" spans="1:12" s="28" customFormat="1" ht="27" customHeight="1" thickBot="1" x14ac:dyDescent="0.3">
      <c r="A2"/>
      <c r="B2"/>
      <c r="C2" s="98"/>
      <c r="D2" s="99"/>
      <c r="E2" s="99"/>
      <c r="F2" s="99"/>
      <c r="G2" s="99"/>
      <c r="H2" s="99"/>
      <c r="I2" s="99"/>
      <c r="J2" s="100"/>
      <c r="K2" s="74"/>
      <c r="L2" s="75"/>
    </row>
    <row r="3" spans="1:12" x14ac:dyDescent="0.25"/>
    <row r="4" spans="1:12" x14ac:dyDescent="0.25">
      <c r="A4" s="19"/>
      <c r="C4" s="76" t="s">
        <v>34</v>
      </c>
      <c r="D4" s="76"/>
      <c r="E4" s="76"/>
      <c r="F4" s="69" t="s">
        <v>35</v>
      </c>
    </row>
    <row r="5" spans="1:12" x14ac:dyDescent="0.25">
      <c r="A5" s="19"/>
    </row>
    <row r="6" spans="1:12" ht="14.45" customHeight="1" x14ac:dyDescent="0.25">
      <c r="A6" s="84" t="s">
        <v>1772</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149</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45" x14ac:dyDescent="0.25">
      <c r="C22" s="101" t="s">
        <v>47</v>
      </c>
      <c r="D22" s="80">
        <v>0.05</v>
      </c>
      <c r="E22" s="81" t="s">
        <v>231</v>
      </c>
      <c r="F22" s="82" t="s">
        <v>609</v>
      </c>
      <c r="G22" s="2" t="s">
        <v>610</v>
      </c>
      <c r="H22" s="2" t="s">
        <v>611</v>
      </c>
      <c r="I22" s="5">
        <v>1</v>
      </c>
      <c r="J22" s="5">
        <v>0.5</v>
      </c>
      <c r="K22" s="6">
        <v>0.5</v>
      </c>
      <c r="L22" s="102">
        <v>0.25</v>
      </c>
      <c r="Q22" s="3" t="str">
        <f>C22</f>
        <v>1</v>
      </c>
      <c r="R22" s="4">
        <f>IF(F4="Trimestre I",L22,IF(F4="Trimestre II",#REF!,IF(F4="Trimestre III",#REF!,IF(F4="Trimestre IV",#REF!))))</f>
        <v>0.25</v>
      </c>
      <c r="S22" s="4"/>
    </row>
    <row r="23" spans="1:19" ht="30" x14ac:dyDescent="0.25">
      <c r="C23" s="101"/>
      <c r="D23" s="80"/>
      <c r="E23" s="81"/>
      <c r="F23" s="82"/>
      <c r="G23" s="2" t="s">
        <v>612</v>
      </c>
      <c r="H23" s="2" t="s">
        <v>613</v>
      </c>
      <c r="I23" s="5">
        <v>1</v>
      </c>
      <c r="J23" s="5">
        <v>0</v>
      </c>
      <c r="K23" s="6">
        <v>0</v>
      </c>
      <c r="L23" s="102"/>
      <c r="Q23" s="3" t="str">
        <f t="shared" ref="Q23:Q32" si="0">C24</f>
        <v>4</v>
      </c>
      <c r="R23" s="4">
        <f>IF(F4="Trimestre I",L24,IF(F4="Trimestre II",#REF!,IF(F4="Trimestre III",#REF!,IF(F4="Trimestre IV",#REF!))))</f>
        <v>8.0000000000000002E-3</v>
      </c>
      <c r="S23" s="4"/>
    </row>
    <row r="24" spans="1:19" ht="90" x14ac:dyDescent="0.25">
      <c r="C24" s="2" t="s">
        <v>57</v>
      </c>
      <c r="D24" s="6">
        <v>0.05</v>
      </c>
      <c r="E24" s="10" t="s">
        <v>159</v>
      </c>
      <c r="F24" s="1" t="s">
        <v>614</v>
      </c>
      <c r="G24" s="2" t="s">
        <v>615</v>
      </c>
      <c r="H24" s="2" t="s">
        <v>616</v>
      </c>
      <c r="I24" s="6">
        <v>1</v>
      </c>
      <c r="J24" s="6">
        <v>8.3000000000000001E-3</v>
      </c>
      <c r="K24" s="6">
        <v>8.3000000000000001E-3</v>
      </c>
      <c r="L24" s="8">
        <v>8.0000000000000002E-3</v>
      </c>
      <c r="Q24" s="3" t="str">
        <f t="shared" si="0"/>
        <v>6</v>
      </c>
      <c r="R24" s="4">
        <f>IF(F4="Trimestre I",L25,IF(F4="Trimestre II",#REF!,IF(F4="Trimestre III",#REF!,IF(F4="Trimestre IV",#REF!))))</f>
        <v>1</v>
      </c>
      <c r="S24" s="4"/>
    </row>
    <row r="25" spans="1:19" ht="105" x14ac:dyDescent="0.25">
      <c r="C25" s="2" t="s">
        <v>163</v>
      </c>
      <c r="D25" s="6">
        <v>0.05</v>
      </c>
      <c r="E25" s="10" t="s">
        <v>48</v>
      </c>
      <c r="F25" s="1" t="s">
        <v>617</v>
      </c>
      <c r="G25" s="2" t="s">
        <v>618</v>
      </c>
      <c r="H25" s="2" t="s">
        <v>619</v>
      </c>
      <c r="I25" s="6">
        <v>1</v>
      </c>
      <c r="J25" s="6">
        <v>1</v>
      </c>
      <c r="K25" s="6">
        <v>1</v>
      </c>
      <c r="L25" s="8">
        <v>1</v>
      </c>
      <c r="Q25" s="3" t="str">
        <f t="shared" si="0"/>
        <v>10</v>
      </c>
      <c r="R25" s="4">
        <f>IF(F4="Trimestre I",L26,IF(F4="Trimestre II",#REF!,IF(F4="Trimestre III",#REF!,IF(F4="Trimestre IV",#REF!))))</f>
        <v>0.4</v>
      </c>
      <c r="S25" s="4"/>
    </row>
    <row r="26" spans="1:19" ht="57.75" x14ac:dyDescent="0.25">
      <c r="C26" s="2" t="s">
        <v>72</v>
      </c>
      <c r="D26" s="6">
        <v>0.05</v>
      </c>
      <c r="E26" s="10" t="s">
        <v>620</v>
      </c>
      <c r="F26" s="1" t="s">
        <v>621</v>
      </c>
      <c r="G26" s="2" t="s">
        <v>622</v>
      </c>
      <c r="H26" s="2" t="s">
        <v>623</v>
      </c>
      <c r="I26" s="5">
        <v>1</v>
      </c>
      <c r="J26" s="5">
        <v>0.4</v>
      </c>
      <c r="K26" s="6">
        <v>0.4</v>
      </c>
      <c r="L26" s="8">
        <v>0.4</v>
      </c>
      <c r="Q26" s="3" t="str">
        <f t="shared" si="0"/>
        <v>11</v>
      </c>
      <c r="R26" s="4">
        <f>IF(F4="Trimestre I",L27,IF(F4="Trimestre II",#REF!,IF(F4="Trimestre III",#REF!,IF(F4="Trimestre IV",#REF!))))</f>
        <v>0</v>
      </c>
      <c r="S26" s="4"/>
    </row>
    <row r="27" spans="1:19" ht="75" x14ac:dyDescent="0.25">
      <c r="C27" s="2" t="s">
        <v>217</v>
      </c>
      <c r="D27" s="6">
        <v>0.05</v>
      </c>
      <c r="E27" s="10" t="s">
        <v>231</v>
      </c>
      <c r="F27" s="1" t="s">
        <v>624</v>
      </c>
      <c r="G27" s="2" t="s">
        <v>625</v>
      </c>
      <c r="H27" s="2" t="s">
        <v>626</v>
      </c>
      <c r="I27" s="5">
        <v>1</v>
      </c>
      <c r="J27" s="5">
        <v>0</v>
      </c>
      <c r="K27" s="6">
        <v>0</v>
      </c>
      <c r="L27" s="8">
        <v>0</v>
      </c>
      <c r="Q27" s="3" t="str">
        <f t="shared" si="0"/>
        <v>12</v>
      </c>
      <c r="R27" s="4">
        <f>IF(F4="Trimestre I",L28,IF(F4="Trimestre II",#REF!,IF(F4="Trimestre III",#REF!,IF(F4="Trimestre IV",#REF!))))</f>
        <v>8.3000000000000004E-2</v>
      </c>
      <c r="S27" s="4"/>
    </row>
    <row r="28" spans="1:19" ht="90" x14ac:dyDescent="0.25">
      <c r="C28" s="2" t="s">
        <v>167</v>
      </c>
      <c r="D28" s="6">
        <v>0.05</v>
      </c>
      <c r="E28" s="10" t="s">
        <v>48</v>
      </c>
      <c r="F28" s="1" t="s">
        <v>627</v>
      </c>
      <c r="G28" s="2" t="s">
        <v>628</v>
      </c>
      <c r="H28" s="2" t="s">
        <v>629</v>
      </c>
      <c r="I28" s="5">
        <v>12</v>
      </c>
      <c r="J28" s="5">
        <v>1</v>
      </c>
      <c r="K28" s="6">
        <v>8.3000000000000004E-2</v>
      </c>
      <c r="L28" s="8">
        <v>8.3000000000000004E-2</v>
      </c>
      <c r="Q28" s="3" t="str">
        <f t="shared" si="0"/>
        <v>14</v>
      </c>
      <c r="R28" s="4">
        <f>IF(F4="Trimestre I",L29,IF(F4="Trimestre II",#REF!,IF(F4="Trimestre III",#REF!,IF(F4="Trimestre IV",#REF!))))</f>
        <v>1</v>
      </c>
      <c r="S28" s="4"/>
    </row>
    <row r="29" spans="1:19" ht="78.75" x14ac:dyDescent="0.25">
      <c r="C29" s="2" t="s">
        <v>79</v>
      </c>
      <c r="D29" s="6">
        <v>0.05</v>
      </c>
      <c r="E29" s="10" t="s">
        <v>48</v>
      </c>
      <c r="F29" s="1" t="s">
        <v>630</v>
      </c>
      <c r="G29" s="2" t="s">
        <v>631</v>
      </c>
      <c r="H29" s="2" t="s">
        <v>632</v>
      </c>
      <c r="I29" s="5">
        <v>100</v>
      </c>
      <c r="J29" s="5">
        <v>100</v>
      </c>
      <c r="K29" s="6">
        <v>1</v>
      </c>
      <c r="L29" s="8">
        <v>1</v>
      </c>
      <c r="Q29" s="3" t="str">
        <f t="shared" si="0"/>
        <v>18</v>
      </c>
      <c r="R29" s="4">
        <f>IF(F4="Trimestre I",L30,IF(F4="Trimestre II",#REF!,IF(F4="Trimestre III",#REF!,IF(F4="Trimestre IV",#REF!))))</f>
        <v>0</v>
      </c>
      <c r="S29" s="4"/>
    </row>
    <row r="30" spans="1:19" ht="60" x14ac:dyDescent="0.25">
      <c r="C30" s="2" t="s">
        <v>93</v>
      </c>
      <c r="D30" s="6">
        <v>0.05</v>
      </c>
      <c r="E30" s="10" t="s">
        <v>633</v>
      </c>
      <c r="F30" s="1" t="s">
        <v>634</v>
      </c>
      <c r="G30" s="2" t="s">
        <v>635</v>
      </c>
      <c r="H30" s="2" t="s">
        <v>636</v>
      </c>
      <c r="I30" s="5">
        <v>1</v>
      </c>
      <c r="J30" s="5">
        <v>0</v>
      </c>
      <c r="K30" s="6">
        <v>0</v>
      </c>
      <c r="L30" s="8">
        <v>0</v>
      </c>
      <c r="Q30" s="3" t="str">
        <f t="shared" si="0"/>
        <v>19</v>
      </c>
      <c r="R30" s="4">
        <f>IF(F4="Trimestre I",L31,IF(F4="Trimestre II",#REF!,IF(F4="Trimestre III",#REF!,IF(F4="Trimestre IV",#REF!))))</f>
        <v>1</v>
      </c>
      <c r="S30" s="4"/>
    </row>
    <row r="31" spans="1:19" ht="60" x14ac:dyDescent="0.25">
      <c r="C31" s="2" t="s">
        <v>262</v>
      </c>
      <c r="D31" s="6">
        <v>0.04</v>
      </c>
      <c r="E31" s="10" t="s">
        <v>633</v>
      </c>
      <c r="F31" s="1" t="s">
        <v>637</v>
      </c>
      <c r="G31" s="2" t="s">
        <v>638</v>
      </c>
      <c r="H31" s="2" t="s">
        <v>639</v>
      </c>
      <c r="I31" s="6">
        <v>1</v>
      </c>
      <c r="J31" s="6">
        <v>1</v>
      </c>
      <c r="K31" s="6">
        <v>1</v>
      </c>
      <c r="L31" s="8">
        <v>1</v>
      </c>
      <c r="Q31" s="3" t="str">
        <f t="shared" si="0"/>
        <v>20</v>
      </c>
      <c r="R31" s="4">
        <f>IF(F4="Trimestre I",L32,IF(F4="Trimestre II",#REF!,IF(F4="Trimestre III",#REF!,IF(F4="Trimestre IV",#REF!))))</f>
        <v>0</v>
      </c>
      <c r="S31" s="4"/>
    </row>
    <row r="32" spans="1:19" ht="90" x14ac:dyDescent="0.25">
      <c r="C32" s="2" t="s">
        <v>268</v>
      </c>
      <c r="D32" s="6">
        <v>0.05</v>
      </c>
      <c r="E32" s="10" t="s">
        <v>633</v>
      </c>
      <c r="F32" s="1" t="s">
        <v>640</v>
      </c>
      <c r="G32" s="2" t="s">
        <v>641</v>
      </c>
      <c r="H32" s="2" t="s">
        <v>639</v>
      </c>
      <c r="I32" s="6">
        <v>1</v>
      </c>
      <c r="J32" s="6">
        <v>0</v>
      </c>
      <c r="K32" s="6">
        <v>0</v>
      </c>
      <c r="L32" s="8">
        <v>0</v>
      </c>
      <c r="Q32" s="3" t="str">
        <f t="shared" si="0"/>
        <v>23</v>
      </c>
      <c r="R32" s="4">
        <f>IF(F4="Trimestre I",L33,IF(F4="Trimestre II",#REF!,IF(F4="Trimestre III",#REF!,IF(F4="Trimestre IV",#REF!))))</f>
        <v>0.25</v>
      </c>
      <c r="S32" s="4"/>
    </row>
    <row r="33" spans="3:19" ht="30" x14ac:dyDescent="0.25">
      <c r="C33" s="101" t="s">
        <v>288</v>
      </c>
      <c r="D33" s="80">
        <v>0.04</v>
      </c>
      <c r="E33" s="81" t="s">
        <v>231</v>
      </c>
      <c r="F33" s="82" t="s">
        <v>642</v>
      </c>
      <c r="G33" s="2" t="s">
        <v>643</v>
      </c>
      <c r="H33" s="2" t="s">
        <v>644</v>
      </c>
      <c r="I33" s="5">
        <v>1</v>
      </c>
      <c r="J33" s="5">
        <v>0.5</v>
      </c>
      <c r="K33" s="6">
        <v>0.5</v>
      </c>
      <c r="L33" s="102">
        <v>0.25</v>
      </c>
      <c r="Q33" s="3" t="str">
        <f t="shared" ref="Q33:Q41" si="1">C35</f>
        <v>24</v>
      </c>
      <c r="R33" s="4">
        <f>IF(F4="Trimestre I",L35,IF(F4="Trimestre II",#REF!,IF(F4="Trimestre III",#REF!,IF(F4="Trimestre IV",#REF!))))</f>
        <v>1</v>
      </c>
      <c r="S33" s="4"/>
    </row>
    <row r="34" spans="3:19" ht="45" x14ac:dyDescent="0.25">
      <c r="C34" s="101"/>
      <c r="D34" s="80"/>
      <c r="E34" s="81"/>
      <c r="F34" s="82"/>
      <c r="G34" s="2" t="s">
        <v>645</v>
      </c>
      <c r="H34" s="2" t="s">
        <v>646</v>
      </c>
      <c r="I34" s="5">
        <v>1</v>
      </c>
      <c r="J34" s="5">
        <v>0</v>
      </c>
      <c r="K34" s="6">
        <v>0</v>
      </c>
      <c r="L34" s="102"/>
      <c r="Q34" s="3" t="str">
        <f t="shared" si="1"/>
        <v>25</v>
      </c>
      <c r="R34" s="4">
        <f>IF(F4="Trimestre I",L36,IF(F4="Trimestre II",#REF!,IF(F4="Trimestre III",#REF!,IF(F4="Trimestre IV",#REF!))))</f>
        <v>0</v>
      </c>
      <c r="S34" s="4"/>
    </row>
    <row r="35" spans="3:19" ht="78.75" x14ac:dyDescent="0.25">
      <c r="C35" s="2" t="s">
        <v>292</v>
      </c>
      <c r="D35" s="6">
        <v>0.02</v>
      </c>
      <c r="E35" s="10" t="s">
        <v>48</v>
      </c>
      <c r="F35" s="1" t="s">
        <v>647</v>
      </c>
      <c r="G35" s="2" t="s">
        <v>648</v>
      </c>
      <c r="H35" s="2" t="s">
        <v>649</v>
      </c>
      <c r="I35" s="6">
        <v>1</v>
      </c>
      <c r="J35" s="6">
        <v>1</v>
      </c>
      <c r="K35" s="6">
        <v>1</v>
      </c>
      <c r="L35" s="8">
        <v>1</v>
      </c>
      <c r="Q35" s="3" t="str">
        <f t="shared" si="1"/>
        <v>29</v>
      </c>
      <c r="R35" s="4">
        <f>IF(F4="Trimestre I",L37,IF(F4="Trimestre II",#REF!,IF(F4="Trimestre III",#REF!,IF(F4="Trimestre IV",#REF!))))</f>
        <v>0</v>
      </c>
      <c r="S35" s="4"/>
    </row>
    <row r="36" spans="3:19" ht="78.75" x14ac:dyDescent="0.25">
      <c r="C36" s="2" t="s">
        <v>297</v>
      </c>
      <c r="D36" s="6">
        <v>0.02</v>
      </c>
      <c r="E36" s="10" t="s">
        <v>48</v>
      </c>
      <c r="F36" s="1" t="s">
        <v>650</v>
      </c>
      <c r="G36" s="2" t="s">
        <v>651</v>
      </c>
      <c r="H36" s="2" t="s">
        <v>652</v>
      </c>
      <c r="I36" s="5">
        <v>2</v>
      </c>
      <c r="J36" s="5">
        <v>0</v>
      </c>
      <c r="K36" s="6">
        <v>0</v>
      </c>
      <c r="L36" s="8">
        <v>0</v>
      </c>
      <c r="Q36" s="3" t="str">
        <f t="shared" si="1"/>
        <v>30</v>
      </c>
      <c r="R36" s="4">
        <f>IF(F4="Trimestre I",L38,IF(F4="Trimestre II",#REF!,IF(F4="Trimestre III",#REF!,IF(F4="Trimestre IV",#REF!))))</f>
        <v>0</v>
      </c>
      <c r="S36" s="4"/>
    </row>
    <row r="37" spans="3:19" ht="78.75" x14ac:dyDescent="0.25">
      <c r="C37" s="2" t="s">
        <v>315</v>
      </c>
      <c r="D37" s="6">
        <v>0.02</v>
      </c>
      <c r="E37" s="10" t="s">
        <v>48</v>
      </c>
      <c r="F37" s="1" t="s">
        <v>653</v>
      </c>
      <c r="G37" s="2" t="s">
        <v>654</v>
      </c>
      <c r="H37" s="2" t="s">
        <v>655</v>
      </c>
      <c r="I37" s="6">
        <v>1</v>
      </c>
      <c r="J37" s="6">
        <v>0</v>
      </c>
      <c r="K37" s="6">
        <v>0</v>
      </c>
      <c r="L37" s="8">
        <v>0</v>
      </c>
      <c r="Q37" s="3" t="str">
        <f t="shared" si="1"/>
        <v>31</v>
      </c>
      <c r="R37" s="4">
        <f>IF(F4="Trimestre I",L39,IF(F4="Trimestre II",#REF!,IF(F4="Trimestre III",#REF!,IF(F4="Trimestre IV",#REF!))))</f>
        <v>0.16</v>
      </c>
      <c r="S37" s="4"/>
    </row>
    <row r="38" spans="3:19" ht="78.75" x14ac:dyDescent="0.25">
      <c r="C38" s="2" t="s">
        <v>323</v>
      </c>
      <c r="D38" s="6">
        <v>0.02</v>
      </c>
      <c r="E38" s="10" t="s">
        <v>48</v>
      </c>
      <c r="F38" s="1" t="s">
        <v>656</v>
      </c>
      <c r="G38" s="2" t="s">
        <v>657</v>
      </c>
      <c r="H38" s="2" t="s">
        <v>658</v>
      </c>
      <c r="I38" s="6">
        <v>1</v>
      </c>
      <c r="J38" s="6">
        <v>0</v>
      </c>
      <c r="K38" s="6">
        <v>0</v>
      </c>
      <c r="L38" s="8">
        <v>0</v>
      </c>
      <c r="Q38" s="3" t="str">
        <f t="shared" si="1"/>
        <v>32</v>
      </c>
      <c r="R38" s="4">
        <f>IF(F4="Trimestre I",L40,IF(F4="Trimestre II",#REF!,IF(F4="Trimestre III",#REF!,IF(F4="Trimestre IV",#REF!))))</f>
        <v>0.3</v>
      </c>
      <c r="S38" s="4"/>
    </row>
    <row r="39" spans="3:19" ht="78.75" x14ac:dyDescent="0.25">
      <c r="C39" s="2" t="s">
        <v>327</v>
      </c>
      <c r="D39" s="6">
        <v>0.02</v>
      </c>
      <c r="E39" s="10" t="s">
        <v>48</v>
      </c>
      <c r="F39" s="1" t="s">
        <v>659</v>
      </c>
      <c r="G39" s="2" t="s">
        <v>660</v>
      </c>
      <c r="H39" s="2" t="s">
        <v>661</v>
      </c>
      <c r="I39" s="6">
        <v>1</v>
      </c>
      <c r="J39" s="6">
        <v>0.16</v>
      </c>
      <c r="K39" s="6">
        <v>0.16</v>
      </c>
      <c r="L39" s="8">
        <v>0.16</v>
      </c>
      <c r="Q39" s="3" t="str">
        <f t="shared" si="1"/>
        <v>34</v>
      </c>
      <c r="R39" s="4">
        <f>IF(F4="Trimestre I",L41,IF(F4="Trimestre II",#REF!,IF(F4="Trimestre III",#REF!,IF(F4="Trimestre IV",#REF!))))</f>
        <v>0.1</v>
      </c>
      <c r="S39" s="4"/>
    </row>
    <row r="40" spans="3:19" ht="78.75" x14ac:dyDescent="0.25">
      <c r="C40" s="2" t="s">
        <v>330</v>
      </c>
      <c r="D40" s="6">
        <v>0.02</v>
      </c>
      <c r="E40" s="10" t="s">
        <v>48</v>
      </c>
      <c r="F40" s="1" t="s">
        <v>662</v>
      </c>
      <c r="G40" s="2" t="s">
        <v>663</v>
      </c>
      <c r="H40" s="2" t="s">
        <v>661</v>
      </c>
      <c r="I40" s="6">
        <v>1</v>
      </c>
      <c r="J40" s="6">
        <v>0.3</v>
      </c>
      <c r="K40" s="6">
        <v>0.3</v>
      </c>
      <c r="L40" s="8">
        <v>0.3</v>
      </c>
      <c r="Q40" s="3" t="str">
        <f t="shared" si="1"/>
        <v>35</v>
      </c>
      <c r="R40" s="4">
        <f>IF(F4="Trimestre I",L42,IF(F4="Trimestre II",#REF!,IF(F4="Trimestre III",#REF!,IF(F4="Trimestre IV",#REF!))))</f>
        <v>1</v>
      </c>
      <c r="S40" s="4"/>
    </row>
    <row r="41" spans="3:19" ht="78.75" x14ac:dyDescent="0.25">
      <c r="C41" s="2" t="s">
        <v>343</v>
      </c>
      <c r="D41" s="6">
        <v>0.03</v>
      </c>
      <c r="E41" s="10" t="s">
        <v>48</v>
      </c>
      <c r="F41" s="1" t="s">
        <v>664</v>
      </c>
      <c r="G41" s="2" t="s">
        <v>665</v>
      </c>
      <c r="H41" s="2" t="s">
        <v>666</v>
      </c>
      <c r="I41" s="6">
        <v>1</v>
      </c>
      <c r="J41" s="6">
        <v>0.1</v>
      </c>
      <c r="K41" s="6">
        <v>0.1</v>
      </c>
      <c r="L41" s="8">
        <v>0.1</v>
      </c>
      <c r="Q41" s="3" t="str">
        <f t="shared" si="1"/>
        <v>36</v>
      </c>
      <c r="R41" s="4">
        <f>IF(F4="Trimestre I",L43,IF(F4="Trimestre II",#REF!,IF(F4="Trimestre III",#REF!,IF(F4="Trimestre IV",#REF!))))</f>
        <v>0.21</v>
      </c>
      <c r="S41" s="4"/>
    </row>
    <row r="42" spans="3:19" ht="78.75" x14ac:dyDescent="0.25">
      <c r="C42" s="2" t="s">
        <v>349</v>
      </c>
      <c r="D42" s="6">
        <v>0.01</v>
      </c>
      <c r="E42" s="10" t="s">
        <v>48</v>
      </c>
      <c r="F42" s="1" t="s">
        <v>667</v>
      </c>
      <c r="G42" s="2" t="s">
        <v>668</v>
      </c>
      <c r="H42" s="2" t="s">
        <v>669</v>
      </c>
      <c r="I42" s="6">
        <v>1</v>
      </c>
      <c r="J42" s="6">
        <v>1</v>
      </c>
      <c r="K42" s="6">
        <v>1</v>
      </c>
      <c r="L42" s="8">
        <v>1</v>
      </c>
      <c r="Q42" s="3" t="str">
        <f>C45</f>
        <v>37</v>
      </c>
      <c r="R42" s="4">
        <f>IF(F4="Trimestre I",L45,IF(F4="Trimestre II",#REF!,IF(F4="Trimestre III",#REF!,IF(F4="Trimestre IV",#REF!))))</f>
        <v>0.28000000000000003</v>
      </c>
      <c r="S42" s="4"/>
    </row>
    <row r="43" spans="3:19" ht="30" x14ac:dyDescent="0.25">
      <c r="C43" s="101" t="s">
        <v>352</v>
      </c>
      <c r="D43" s="80">
        <v>0.02</v>
      </c>
      <c r="E43" s="81" t="s">
        <v>48</v>
      </c>
      <c r="F43" s="82" t="s">
        <v>670</v>
      </c>
      <c r="G43" s="2" t="s">
        <v>671</v>
      </c>
      <c r="H43" s="2" t="s">
        <v>672</v>
      </c>
      <c r="I43" s="5">
        <v>1</v>
      </c>
      <c r="J43" s="5">
        <v>0</v>
      </c>
      <c r="K43" s="6">
        <v>0</v>
      </c>
      <c r="L43" s="102">
        <v>0.21</v>
      </c>
      <c r="Q43" s="3" t="str">
        <f>C46</f>
        <v>38</v>
      </c>
      <c r="R43" s="4">
        <f>IF(F4="Trimestre I",L46,IF(F4="Trimestre II",#REF!,IF(F4="Trimestre III",#REF!,IF(F4="Trimestre IV",#REF!))))</f>
        <v>0</v>
      </c>
      <c r="S43" s="4"/>
    </row>
    <row r="44" spans="3:19" ht="30" x14ac:dyDescent="0.25">
      <c r="C44" s="101"/>
      <c r="D44" s="80"/>
      <c r="E44" s="81"/>
      <c r="F44" s="82"/>
      <c r="G44" s="2" t="s">
        <v>673</v>
      </c>
      <c r="H44" s="2" t="s">
        <v>674</v>
      </c>
      <c r="I44" s="6">
        <v>1</v>
      </c>
      <c r="J44" s="6">
        <v>0.42</v>
      </c>
      <c r="K44" s="6">
        <v>0.42</v>
      </c>
      <c r="L44" s="102"/>
      <c r="Q44" s="3" t="str">
        <f>C48</f>
        <v>39</v>
      </c>
      <c r="R44" s="4">
        <f>IF(F4="Trimestre I",L48,IF(F4="Trimestre II",#REF!,IF(F4="Trimestre III",#REF!,IF(F4="Trimestre IV",#REF!))))</f>
        <v>0</v>
      </c>
      <c r="S44" s="4"/>
    </row>
    <row r="45" spans="3:19" ht="78.75" x14ac:dyDescent="0.25">
      <c r="C45" s="2" t="s">
        <v>675</v>
      </c>
      <c r="D45" s="6">
        <v>0.01</v>
      </c>
      <c r="E45" s="10" t="s">
        <v>48</v>
      </c>
      <c r="F45" s="1" t="s">
        <v>676</v>
      </c>
      <c r="G45" s="2" t="s">
        <v>677</v>
      </c>
      <c r="H45" s="2" t="s">
        <v>674</v>
      </c>
      <c r="I45" s="6">
        <v>1</v>
      </c>
      <c r="J45" s="6">
        <v>0.28000000000000003</v>
      </c>
      <c r="K45" s="6">
        <v>0.28000000000000003</v>
      </c>
      <c r="L45" s="8">
        <v>0.28000000000000003</v>
      </c>
      <c r="Q45" s="3" t="str">
        <f>C49</f>
        <v>40</v>
      </c>
      <c r="R45" s="4">
        <f>IF(F4="Trimestre I",L49,IF(F4="Trimestre II",#REF!,IF(F4="Trimestre III",#REF!,IF(F4="Trimestre IV",#REF!))))</f>
        <v>0</v>
      </c>
      <c r="S45" s="4"/>
    </row>
    <row r="46" spans="3:19" ht="30" x14ac:dyDescent="0.25">
      <c r="C46" s="101" t="s">
        <v>678</v>
      </c>
      <c r="D46" s="80">
        <v>0.02</v>
      </c>
      <c r="E46" s="81" t="s">
        <v>48</v>
      </c>
      <c r="F46" s="82" t="s">
        <v>679</v>
      </c>
      <c r="G46" s="2" t="s">
        <v>680</v>
      </c>
      <c r="H46" s="2" t="s">
        <v>681</v>
      </c>
      <c r="I46" s="5">
        <v>2</v>
      </c>
      <c r="J46" s="5">
        <v>0</v>
      </c>
      <c r="K46" s="6">
        <v>0</v>
      </c>
      <c r="L46" s="102">
        <v>0</v>
      </c>
      <c r="Q46" s="3" t="str">
        <f>C50</f>
        <v>41</v>
      </c>
      <c r="R46" s="4">
        <f>IF(F4="Trimestre I",L50,IF(F4="Trimestre II",#REF!,IF(F4="Trimestre III",#REF!,IF(F4="Trimestre IV",#REF!))))</f>
        <v>0.22500000000000001</v>
      </c>
      <c r="S46" s="4"/>
    </row>
    <row r="47" spans="3:19" ht="30" x14ac:dyDescent="0.25">
      <c r="C47" s="101"/>
      <c r="D47" s="80"/>
      <c r="E47" s="81"/>
      <c r="F47" s="82"/>
      <c r="G47" s="2" t="s">
        <v>682</v>
      </c>
      <c r="H47" s="2" t="s">
        <v>681</v>
      </c>
      <c r="I47" s="5">
        <v>4</v>
      </c>
      <c r="J47" s="5">
        <v>0</v>
      </c>
      <c r="K47" s="6">
        <v>0</v>
      </c>
      <c r="L47" s="102"/>
      <c r="Q47" s="3" t="str">
        <f>C51</f>
        <v>42</v>
      </c>
      <c r="R47" s="4">
        <f>IF(F4="Trimestre I",L51,IF(F4="Trimestre II",#REF!,IF(F4="Trimestre III",#REF!,IF(F4="Trimestre IV",#REF!))))</f>
        <v>0.56799999999999995</v>
      </c>
      <c r="S47" s="4"/>
    </row>
    <row r="48" spans="3:19" ht="78.75" x14ac:dyDescent="0.25">
      <c r="C48" s="2" t="s">
        <v>683</v>
      </c>
      <c r="D48" s="6">
        <v>0.02</v>
      </c>
      <c r="E48" s="10" t="s">
        <v>48</v>
      </c>
      <c r="F48" s="1" t="s">
        <v>684</v>
      </c>
      <c r="G48" s="2" t="s">
        <v>685</v>
      </c>
      <c r="H48" s="2" t="s">
        <v>686</v>
      </c>
      <c r="I48" s="5">
        <v>1</v>
      </c>
      <c r="J48" s="5">
        <v>0</v>
      </c>
      <c r="K48" s="6">
        <v>0</v>
      </c>
      <c r="L48" s="8">
        <v>0</v>
      </c>
      <c r="Q48" s="3" t="str">
        <f>C52</f>
        <v>44</v>
      </c>
      <c r="R48" s="4">
        <f>IF(F4="Trimestre I",L52,IF(F4="Trimestre II",#REF!,IF(F4="Trimestre III",#REF!,IF(F4="Trimestre IV",#REF!))))</f>
        <v>1.2E-2</v>
      </c>
      <c r="S48" s="4"/>
    </row>
    <row r="49" spans="3:19" ht="78.75" x14ac:dyDescent="0.25">
      <c r="C49" s="2" t="s">
        <v>687</v>
      </c>
      <c r="D49" s="6">
        <v>0.02</v>
      </c>
      <c r="E49" s="10" t="s">
        <v>48</v>
      </c>
      <c r="F49" s="1" t="s">
        <v>688</v>
      </c>
      <c r="G49" s="2" t="s">
        <v>689</v>
      </c>
      <c r="H49" s="2" t="s">
        <v>690</v>
      </c>
      <c r="I49" s="5">
        <v>1</v>
      </c>
      <c r="J49" s="5">
        <v>0</v>
      </c>
      <c r="K49" s="6">
        <v>0</v>
      </c>
      <c r="L49" s="8">
        <v>0</v>
      </c>
      <c r="Q49" s="3" t="str">
        <f>C54</f>
        <v>45</v>
      </c>
      <c r="R49" s="4">
        <f>IF(F4="Trimestre I",L54,IF(F4="Trimestre II",#REF!,IF(F4="Trimestre III",#REF!,IF(F4="Trimestre IV",#REF!))))</f>
        <v>1</v>
      </c>
      <c r="S49" s="4"/>
    </row>
    <row r="50" spans="3:19" ht="78.75" x14ac:dyDescent="0.25">
      <c r="C50" s="2" t="s">
        <v>691</v>
      </c>
      <c r="D50" s="6">
        <v>0.02</v>
      </c>
      <c r="E50" s="10" t="s">
        <v>48</v>
      </c>
      <c r="F50" s="1" t="s">
        <v>692</v>
      </c>
      <c r="G50" s="2" t="s">
        <v>693</v>
      </c>
      <c r="H50" s="2" t="s">
        <v>694</v>
      </c>
      <c r="I50" s="5">
        <v>200</v>
      </c>
      <c r="J50" s="5">
        <v>45</v>
      </c>
      <c r="K50" s="6">
        <v>0.22500000000000001</v>
      </c>
      <c r="L50" s="8">
        <v>0.22500000000000001</v>
      </c>
      <c r="Q50" s="3" t="str">
        <f>C55</f>
        <v>46</v>
      </c>
      <c r="R50" s="4">
        <f>IF(F4="Trimestre I",L55,IF(F4="Trimestre II",#REF!,IF(F4="Trimestre III",#REF!,IF(F4="Trimestre IV",#REF!))))</f>
        <v>1</v>
      </c>
      <c r="S50" s="4"/>
    </row>
    <row r="51" spans="3:19" ht="90" x14ac:dyDescent="0.25">
      <c r="C51" s="2" t="s">
        <v>695</v>
      </c>
      <c r="D51" s="6">
        <v>0.02</v>
      </c>
      <c r="E51" s="10" t="s">
        <v>48</v>
      </c>
      <c r="F51" s="1" t="s">
        <v>696</v>
      </c>
      <c r="G51" s="2" t="s">
        <v>697</v>
      </c>
      <c r="H51" s="2" t="s">
        <v>698</v>
      </c>
      <c r="I51" s="6">
        <v>0.8</v>
      </c>
      <c r="J51" s="6">
        <v>0.45450000000000002</v>
      </c>
      <c r="K51" s="6">
        <v>0.56810000000000005</v>
      </c>
      <c r="L51" s="8">
        <v>0.56799999999999995</v>
      </c>
      <c r="Q51" s="3" t="str">
        <f>C56</f>
        <v>47</v>
      </c>
      <c r="R51" s="4">
        <f>IF(F4="Trimestre I",L56,IF(F4="Trimestre II",#REF!,IF(F4="Trimestre III",#REF!,IF(F4="Trimestre IV",#REF!))))</f>
        <v>1</v>
      </c>
      <c r="S51" s="4"/>
    </row>
    <row r="52" spans="3:19" ht="60" x14ac:dyDescent="0.25">
      <c r="C52" s="101" t="s">
        <v>699</v>
      </c>
      <c r="D52" s="80">
        <v>0.02</v>
      </c>
      <c r="E52" s="81" t="s">
        <v>48</v>
      </c>
      <c r="F52" s="82" t="s">
        <v>700</v>
      </c>
      <c r="G52" s="2" t="s">
        <v>701</v>
      </c>
      <c r="H52" s="2" t="s">
        <v>702</v>
      </c>
      <c r="I52" s="5">
        <v>1500</v>
      </c>
      <c r="J52" s="5">
        <v>36</v>
      </c>
      <c r="K52" s="6">
        <v>2.4E-2</v>
      </c>
      <c r="L52" s="102">
        <v>1.2E-2</v>
      </c>
      <c r="Q52" s="3" t="str">
        <f>C58</f>
        <v>55</v>
      </c>
      <c r="R52" s="4">
        <f>IF(F4="Trimestre I",L58,IF(F4="Trimestre II",#REF!,IF(F4="Trimestre III",#REF!,IF(F4="Trimestre IV",#REF!))))</f>
        <v>2.4E-2</v>
      </c>
      <c r="S52" s="4"/>
    </row>
    <row r="53" spans="3:19" ht="30" x14ac:dyDescent="0.25">
      <c r="C53" s="101"/>
      <c r="D53" s="80"/>
      <c r="E53" s="81"/>
      <c r="F53" s="82"/>
      <c r="G53" s="2" t="s">
        <v>703</v>
      </c>
      <c r="H53" s="2" t="s">
        <v>704</v>
      </c>
      <c r="I53" s="5">
        <v>15</v>
      </c>
      <c r="J53" s="5">
        <v>0</v>
      </c>
      <c r="K53" s="6">
        <v>0</v>
      </c>
      <c r="L53" s="102"/>
      <c r="Q53" s="3" t="str">
        <f>C59</f>
        <v>57</v>
      </c>
      <c r="R53" s="4">
        <f>IF(F4="Trimestre I",L59,IF(F4="Trimestre II",#REF!,IF(F4="Trimestre III",#REF!,IF(F4="Trimestre IV",#REF!))))</f>
        <v>0.28499999999999998</v>
      </c>
      <c r="S53" s="4"/>
    </row>
    <row r="54" spans="3:19" ht="78.75" x14ac:dyDescent="0.25">
      <c r="C54" s="2" t="s">
        <v>705</v>
      </c>
      <c r="D54" s="6">
        <v>0.02</v>
      </c>
      <c r="E54" s="10" t="s">
        <v>48</v>
      </c>
      <c r="F54" s="1" t="s">
        <v>706</v>
      </c>
      <c r="G54" s="2" t="s">
        <v>707</v>
      </c>
      <c r="H54" s="2" t="s">
        <v>708</v>
      </c>
      <c r="I54" s="6">
        <v>0.96</v>
      </c>
      <c r="J54" s="6">
        <v>0.96</v>
      </c>
      <c r="K54" s="6">
        <v>1</v>
      </c>
      <c r="L54" s="8">
        <v>1</v>
      </c>
      <c r="Q54" s="3" t="str">
        <f>C61</f>
        <v>58</v>
      </c>
      <c r="R54" s="4">
        <f>IF(F4="Trimestre I",L61,IF(F4="Trimestre II",#REF!,IF(F4="Trimestre III",#REF!,IF(F4="Trimestre IV",#REF!))))</f>
        <v>0.56599999999999995</v>
      </c>
      <c r="S54" s="4"/>
    </row>
    <row r="55" spans="3:19" ht="78.75" x14ac:dyDescent="0.25">
      <c r="C55" s="2" t="s">
        <v>709</v>
      </c>
      <c r="D55" s="6">
        <v>0.02</v>
      </c>
      <c r="E55" s="10" t="s">
        <v>48</v>
      </c>
      <c r="F55" s="1" t="s">
        <v>710</v>
      </c>
      <c r="G55" s="2" t="s">
        <v>95</v>
      </c>
      <c r="H55" s="2" t="s">
        <v>543</v>
      </c>
      <c r="I55" s="6">
        <v>0.96</v>
      </c>
      <c r="J55" s="6">
        <v>1</v>
      </c>
      <c r="K55" s="6">
        <v>1</v>
      </c>
      <c r="L55" s="8">
        <v>1</v>
      </c>
      <c r="Q55" s="3" t="str">
        <f>C64</f>
        <v>59</v>
      </c>
      <c r="R55" s="4">
        <f>IF(F4="Trimestre I",L64,IF(F4="Trimestre II",#REF!,IF(F4="Trimestre III",#REF!,IF(F4="Trimestre IV",#REF!))))</f>
        <v>0.09</v>
      </c>
      <c r="S55" s="4"/>
    </row>
    <row r="56" spans="3:19" ht="45" x14ac:dyDescent="0.25">
      <c r="C56" s="101" t="s">
        <v>711</v>
      </c>
      <c r="D56" s="80">
        <v>0.02</v>
      </c>
      <c r="E56" s="81" t="s">
        <v>48</v>
      </c>
      <c r="F56" s="82" t="s">
        <v>712</v>
      </c>
      <c r="G56" s="2" t="s">
        <v>713</v>
      </c>
      <c r="H56" s="2" t="s">
        <v>714</v>
      </c>
      <c r="I56" s="6">
        <v>0.36</v>
      </c>
      <c r="J56" s="6">
        <v>1</v>
      </c>
      <c r="K56" s="6">
        <v>1</v>
      </c>
      <c r="L56" s="102">
        <v>1</v>
      </c>
      <c r="Q56" s="3" t="str">
        <f>C65</f>
        <v>63</v>
      </c>
      <c r="R56" s="4">
        <f>IF(F4="Trimestre I",L65,IF(F4="Trimestre II",#REF!,IF(F4="Trimestre III",#REF!,IF(F4="Trimestre IV",#REF!))))</f>
        <v>7.4999999999999997E-2</v>
      </c>
      <c r="S56" s="4"/>
    </row>
    <row r="57" spans="3:19" ht="90" x14ac:dyDescent="0.25">
      <c r="C57" s="101"/>
      <c r="D57" s="80"/>
      <c r="E57" s="81"/>
      <c r="F57" s="82"/>
      <c r="G57" s="2" t="s">
        <v>715</v>
      </c>
      <c r="H57" s="2" t="s">
        <v>716</v>
      </c>
      <c r="I57" s="6">
        <v>0.85</v>
      </c>
      <c r="J57" s="6">
        <v>1</v>
      </c>
      <c r="K57" s="6">
        <v>1</v>
      </c>
      <c r="L57" s="102"/>
      <c r="Q57" s="3" t="str">
        <f>C68</f>
        <v>69</v>
      </c>
      <c r="R57" s="4">
        <f>IF(F4="Trimestre I",L68,IF(F4="Trimestre II",#REF!,IF(F4="Trimestre III",#REF!,IF(F4="Trimestre IV",#REF!))))</f>
        <v>0</v>
      </c>
      <c r="S57" s="4"/>
    </row>
    <row r="58" spans="3:19" ht="78.75" x14ac:dyDescent="0.25">
      <c r="C58" s="2" t="s">
        <v>717</v>
      </c>
      <c r="D58" s="6">
        <v>0.02</v>
      </c>
      <c r="E58" s="10" t="s">
        <v>48</v>
      </c>
      <c r="F58" s="1" t="s">
        <v>718</v>
      </c>
      <c r="G58" s="2" t="s">
        <v>719</v>
      </c>
      <c r="H58" s="2" t="s">
        <v>720</v>
      </c>
      <c r="I58" s="5">
        <v>250</v>
      </c>
      <c r="J58" s="5">
        <v>6</v>
      </c>
      <c r="K58" s="6">
        <v>2.4E-2</v>
      </c>
      <c r="L58" s="8">
        <v>2.4E-2</v>
      </c>
      <c r="Q58" s="3" t="str">
        <f>C69</f>
        <v>70</v>
      </c>
      <c r="R58" s="4">
        <f>IF(F4="Trimestre I",L69,IF(F4="Trimestre II",#REF!,IF(F4="Trimestre III",#REF!,IF(F4="Trimestre IV",#REF!))))</f>
        <v>0.39800000000000002</v>
      </c>
      <c r="S58" s="4"/>
    </row>
    <row r="59" spans="3:19" ht="45" x14ac:dyDescent="0.25">
      <c r="C59" s="101" t="s">
        <v>721</v>
      </c>
      <c r="D59" s="80">
        <v>0.02</v>
      </c>
      <c r="E59" s="81" t="s">
        <v>48</v>
      </c>
      <c r="F59" s="82" t="s">
        <v>722</v>
      </c>
      <c r="G59" s="2" t="s">
        <v>723</v>
      </c>
      <c r="H59" s="2" t="s">
        <v>724</v>
      </c>
      <c r="I59" s="5">
        <v>10</v>
      </c>
      <c r="J59" s="5">
        <v>4.2</v>
      </c>
      <c r="K59" s="6">
        <v>0.42</v>
      </c>
      <c r="L59" s="102">
        <v>0.28499999999999998</v>
      </c>
      <c r="Q59" s="3"/>
      <c r="R59" s="4"/>
      <c r="S59" s="4"/>
    </row>
    <row r="60" spans="3:19" ht="60" x14ac:dyDescent="0.25">
      <c r="C60" s="101"/>
      <c r="D60" s="80"/>
      <c r="E60" s="81"/>
      <c r="F60" s="82"/>
      <c r="G60" s="2" t="s">
        <v>725</v>
      </c>
      <c r="H60" s="2" t="s">
        <v>726</v>
      </c>
      <c r="I60" s="5">
        <v>200</v>
      </c>
      <c r="J60" s="5">
        <v>30</v>
      </c>
      <c r="K60" s="6">
        <v>0.15</v>
      </c>
      <c r="L60" s="102"/>
      <c r="Q60" s="3"/>
      <c r="R60" s="4"/>
      <c r="S60" s="4"/>
    </row>
    <row r="61" spans="3:19" ht="90" x14ac:dyDescent="0.25">
      <c r="C61" s="101" t="s">
        <v>727</v>
      </c>
      <c r="D61" s="80">
        <v>0.01</v>
      </c>
      <c r="E61" s="81" t="s">
        <v>48</v>
      </c>
      <c r="F61" s="82" t="s">
        <v>728</v>
      </c>
      <c r="G61" s="2" t="s">
        <v>729</v>
      </c>
      <c r="H61" s="2" t="s">
        <v>730</v>
      </c>
      <c r="I61" s="6">
        <v>1</v>
      </c>
      <c r="J61" s="6">
        <v>1</v>
      </c>
      <c r="K61" s="6">
        <v>1</v>
      </c>
      <c r="L61" s="102">
        <v>0.56599999999999995</v>
      </c>
      <c r="Q61" s="3"/>
      <c r="R61" s="4"/>
      <c r="S61" s="4"/>
    </row>
    <row r="62" spans="3:19" ht="60" x14ac:dyDescent="0.25">
      <c r="C62" s="101"/>
      <c r="D62" s="80"/>
      <c r="E62" s="81"/>
      <c r="F62" s="82"/>
      <c r="G62" s="2" t="s">
        <v>731</v>
      </c>
      <c r="H62" s="2" t="s">
        <v>732</v>
      </c>
      <c r="I62" s="6">
        <v>1</v>
      </c>
      <c r="J62" s="6">
        <v>0.5</v>
      </c>
      <c r="K62" s="6">
        <v>0.5</v>
      </c>
      <c r="L62" s="102"/>
      <c r="Q62" s="3"/>
      <c r="R62" s="4"/>
      <c r="S62" s="4"/>
    </row>
    <row r="63" spans="3:19" ht="60" x14ac:dyDescent="0.25">
      <c r="C63" s="101"/>
      <c r="D63" s="80"/>
      <c r="E63" s="81"/>
      <c r="F63" s="82"/>
      <c r="G63" s="2" t="s">
        <v>733</v>
      </c>
      <c r="H63" s="2" t="s">
        <v>734</v>
      </c>
      <c r="I63" s="6">
        <v>1</v>
      </c>
      <c r="J63" s="6">
        <v>0.2</v>
      </c>
      <c r="K63" s="6">
        <v>0.2</v>
      </c>
      <c r="L63" s="102"/>
      <c r="Q63" s="3"/>
      <c r="R63" s="4"/>
      <c r="S63" s="4"/>
    </row>
    <row r="64" spans="3:19" ht="78.75" x14ac:dyDescent="0.25">
      <c r="C64" s="2" t="s">
        <v>735</v>
      </c>
      <c r="D64" s="6">
        <v>0.01</v>
      </c>
      <c r="E64" s="10" t="s">
        <v>48</v>
      </c>
      <c r="F64" s="1" t="s">
        <v>736</v>
      </c>
      <c r="G64" s="2" t="s">
        <v>737</v>
      </c>
      <c r="H64" s="2" t="s">
        <v>738</v>
      </c>
      <c r="I64" s="5">
        <v>100</v>
      </c>
      <c r="J64" s="5">
        <v>9</v>
      </c>
      <c r="K64" s="6">
        <v>0.09</v>
      </c>
      <c r="L64" s="8">
        <v>0.09</v>
      </c>
      <c r="Q64" s="3"/>
      <c r="R64" s="4"/>
      <c r="S64" s="4"/>
    </row>
    <row r="65" spans="3:19" ht="60" x14ac:dyDescent="0.25">
      <c r="C65" s="101" t="s">
        <v>739</v>
      </c>
      <c r="D65" s="80">
        <v>0.01</v>
      </c>
      <c r="E65" s="81" t="s">
        <v>48</v>
      </c>
      <c r="F65" s="82" t="s">
        <v>740</v>
      </c>
      <c r="G65" s="2" t="s">
        <v>741</v>
      </c>
      <c r="H65" s="2" t="s">
        <v>742</v>
      </c>
      <c r="I65" s="6">
        <v>1</v>
      </c>
      <c r="J65" s="6">
        <v>0.22500000000000001</v>
      </c>
      <c r="K65" s="6">
        <v>0.22500000000000001</v>
      </c>
      <c r="L65" s="102">
        <v>7.4999999999999997E-2</v>
      </c>
      <c r="Q65" s="3"/>
      <c r="R65" s="4"/>
      <c r="S65" s="4"/>
    </row>
    <row r="66" spans="3:19" ht="30" x14ac:dyDescent="0.25">
      <c r="C66" s="101"/>
      <c r="D66" s="80"/>
      <c r="E66" s="81"/>
      <c r="F66" s="82"/>
      <c r="G66" s="2" t="s">
        <v>743</v>
      </c>
      <c r="H66" s="2" t="s">
        <v>744</v>
      </c>
      <c r="I66" s="5">
        <v>6</v>
      </c>
      <c r="J66" s="5">
        <v>0</v>
      </c>
      <c r="K66" s="6">
        <v>0</v>
      </c>
      <c r="L66" s="102"/>
      <c r="Q66" s="3"/>
      <c r="R66" s="4"/>
      <c r="S66" s="4"/>
    </row>
    <row r="67" spans="3:19" ht="105" x14ac:dyDescent="0.25">
      <c r="C67" s="101"/>
      <c r="D67" s="80"/>
      <c r="E67" s="81"/>
      <c r="F67" s="82"/>
      <c r="G67" s="2" t="s">
        <v>745</v>
      </c>
      <c r="H67" s="2" t="s">
        <v>746</v>
      </c>
      <c r="I67" s="6">
        <v>1</v>
      </c>
      <c r="J67" s="6">
        <v>0</v>
      </c>
      <c r="K67" s="6">
        <v>0</v>
      </c>
      <c r="L67" s="102"/>
      <c r="Q67" s="3"/>
      <c r="R67" s="4"/>
      <c r="S67" s="4"/>
    </row>
    <row r="68" spans="3:19" ht="78.75" x14ac:dyDescent="0.25">
      <c r="C68" s="2" t="s">
        <v>747</v>
      </c>
      <c r="D68" s="6">
        <v>0.01</v>
      </c>
      <c r="E68" s="10" t="s">
        <v>48</v>
      </c>
      <c r="F68" s="1" t="s">
        <v>748</v>
      </c>
      <c r="G68" s="2" t="s">
        <v>749</v>
      </c>
      <c r="H68" s="2" t="s">
        <v>750</v>
      </c>
      <c r="I68" s="6">
        <v>1</v>
      </c>
      <c r="J68" s="6">
        <v>0</v>
      </c>
      <c r="K68" s="6">
        <v>0</v>
      </c>
      <c r="L68" s="8">
        <v>0</v>
      </c>
      <c r="Q68" s="3"/>
      <c r="R68" s="4"/>
      <c r="S68" s="4"/>
    </row>
    <row r="69" spans="3:19" ht="45" x14ac:dyDescent="0.25">
      <c r="C69" s="101" t="s">
        <v>751</v>
      </c>
      <c r="D69" s="80">
        <v>0.02</v>
      </c>
      <c r="E69" s="81" t="s">
        <v>48</v>
      </c>
      <c r="F69" s="82" t="s">
        <v>752</v>
      </c>
      <c r="G69" s="2" t="s">
        <v>753</v>
      </c>
      <c r="H69" s="2" t="s">
        <v>754</v>
      </c>
      <c r="I69" s="5">
        <v>13</v>
      </c>
      <c r="J69" s="5">
        <v>2.7</v>
      </c>
      <c r="K69" s="6">
        <v>0.20799999999999999</v>
      </c>
      <c r="L69" s="102">
        <v>0.39800000000000002</v>
      </c>
      <c r="Q69" s="3"/>
      <c r="R69" s="4"/>
      <c r="S69" s="4"/>
    </row>
    <row r="70" spans="3:19" ht="30" x14ac:dyDescent="0.25">
      <c r="C70" s="101"/>
      <c r="D70" s="80"/>
      <c r="E70" s="81"/>
      <c r="F70" s="82"/>
      <c r="G70" s="2" t="s">
        <v>755</v>
      </c>
      <c r="H70" s="2" t="s">
        <v>756</v>
      </c>
      <c r="I70" s="5">
        <v>8</v>
      </c>
      <c r="J70" s="5">
        <v>4</v>
      </c>
      <c r="K70" s="6">
        <v>0.5</v>
      </c>
      <c r="L70" s="102"/>
      <c r="Q70" s="3"/>
      <c r="R70" s="4"/>
      <c r="S70" s="4"/>
    </row>
    <row r="71" spans="3:19" x14ac:dyDescent="0.25">
      <c r="C71" s="101"/>
      <c r="D71" s="80"/>
      <c r="E71" s="81"/>
      <c r="F71" s="82"/>
      <c r="G71" s="2" t="s">
        <v>757</v>
      </c>
      <c r="H71" s="2" t="s">
        <v>758</v>
      </c>
      <c r="I71" s="5">
        <v>8</v>
      </c>
      <c r="J71" s="5">
        <v>3.9</v>
      </c>
      <c r="K71" s="6">
        <v>0.48799999999999999</v>
      </c>
      <c r="L71" s="102"/>
      <c r="Q71" s="3"/>
      <c r="R71" s="4"/>
      <c r="S71" s="4"/>
    </row>
    <row r="72" spans="3:19" x14ac:dyDescent="0.25">
      <c r="C72" s="76" t="s">
        <v>122</v>
      </c>
      <c r="D72" s="76"/>
      <c r="E72" s="76"/>
      <c r="F72" s="76"/>
      <c r="G72" s="76"/>
      <c r="H72" s="76"/>
      <c r="I72" s="76"/>
      <c r="J72" s="2" t="s">
        <v>123</v>
      </c>
      <c r="K72" s="2" t="s">
        <v>123</v>
      </c>
      <c r="L72" s="7">
        <f>SUMPRODUCT(D22:D71,L22:L71)</f>
        <v>0.3338000000000001</v>
      </c>
      <c r="Q72" s="3" t="s">
        <v>124</v>
      </c>
      <c r="R72" s="4">
        <f>IF(F4="Trimestre I",L72,IF(F4="Trimestre II",#REF!,IF(F4="Trimestre III",#REF!,IF(F4="Trimestre IV",#REF!))))</f>
        <v>0.3338000000000001</v>
      </c>
      <c r="S72" s="4">
        <f>100%-R72</f>
        <v>0.6661999999999999</v>
      </c>
    </row>
    <row r="73" spans="3:19" hidden="1" x14ac:dyDescent="0.25">
      <c r="Q73" s="3"/>
      <c r="R73" s="4" t="s">
        <v>1</v>
      </c>
      <c r="S73" s="4" t="s">
        <v>2</v>
      </c>
    </row>
  </sheetData>
  <sheetProtection algorithmName="SHA-512" hashValue="EubPfpiLC6NhyJlURwcA2zPWd00rhwrLohmQbcVgbV+PU9wbkoA+CoAPVOEMtovC5oEsFoCenUUMsNSqHOtBfg==" saltValue="2/xzMabZ2Y6mO5DKBL2Q/Q==" spinCount="100000" sheet="1" objects="1" scenarios="1"/>
  <mergeCells count="57">
    <mergeCell ref="C1:J2"/>
    <mergeCell ref="K1:L2"/>
    <mergeCell ref="C4:E4"/>
    <mergeCell ref="C19:F19"/>
    <mergeCell ref="A6:A21"/>
    <mergeCell ref="Q19:R19"/>
    <mergeCell ref="C22:C23"/>
    <mergeCell ref="D22:D23"/>
    <mergeCell ref="E22:E23"/>
    <mergeCell ref="F22:F23"/>
    <mergeCell ref="L22:L23"/>
    <mergeCell ref="C33:C34"/>
    <mergeCell ref="D33:D34"/>
    <mergeCell ref="E33:E34"/>
    <mergeCell ref="F33:F34"/>
    <mergeCell ref="L33:L34"/>
    <mergeCell ref="C43:C44"/>
    <mergeCell ref="D43:D44"/>
    <mergeCell ref="E43:E44"/>
    <mergeCell ref="F43:F44"/>
    <mergeCell ref="L43:L44"/>
    <mergeCell ref="C46:C47"/>
    <mergeCell ref="D46:D47"/>
    <mergeCell ref="E46:E47"/>
    <mergeCell ref="F46:F47"/>
    <mergeCell ref="L46:L47"/>
    <mergeCell ref="C52:C53"/>
    <mergeCell ref="D52:D53"/>
    <mergeCell ref="E52:E53"/>
    <mergeCell ref="F52:F53"/>
    <mergeCell ref="L52:L53"/>
    <mergeCell ref="C56:C57"/>
    <mergeCell ref="D56:D57"/>
    <mergeCell ref="E56:E57"/>
    <mergeCell ref="F56:F57"/>
    <mergeCell ref="L56:L57"/>
    <mergeCell ref="C59:C60"/>
    <mergeCell ref="D59:D60"/>
    <mergeCell ref="E59:E60"/>
    <mergeCell ref="F59:F60"/>
    <mergeCell ref="L59:L60"/>
    <mergeCell ref="C61:C63"/>
    <mergeCell ref="D61:D63"/>
    <mergeCell ref="E61:E63"/>
    <mergeCell ref="F61:F63"/>
    <mergeCell ref="L61:L63"/>
    <mergeCell ref="C65:C67"/>
    <mergeCell ref="D65:D67"/>
    <mergeCell ref="E65:E67"/>
    <mergeCell ref="F65:F67"/>
    <mergeCell ref="L65:L67"/>
    <mergeCell ref="L69:L71"/>
    <mergeCell ref="C72:I72"/>
    <mergeCell ref="C69:C71"/>
    <mergeCell ref="D69:D71"/>
    <mergeCell ref="E69:E71"/>
    <mergeCell ref="F69:F71"/>
  </mergeCells>
  <dataValidations count="1">
    <dataValidation type="list" allowBlank="1" sqref="F4" xr:uid="{00000000-0002-0000-0000-000000000000}">
      <formula1>"Trimestre I,Trimestre II,Trimestre III,Trimestre IV"</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47E9B-E99A-431E-BCE2-0D5348805841}">
  <dimension ref="A1:S45"/>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 customWidth="1"/>
    <col min="5" max="5" width="6.5703125" customWidth="1"/>
    <col min="6" max="6" width="56.5703125" customWidth="1"/>
    <col min="7" max="8" width="35.5703125" customWidth="1"/>
    <col min="9" max="9" width="10.140625" customWidth="1"/>
    <col min="10" max="11" width="8.7109375" bestFit="1" customWidth="1"/>
    <col min="12" max="12" width="10.28515625" bestFit="1"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759</v>
      </c>
      <c r="D1" s="96"/>
      <c r="E1" s="96"/>
      <c r="F1" s="96"/>
      <c r="G1" s="96"/>
      <c r="H1" s="96"/>
      <c r="I1" s="96"/>
      <c r="J1" s="97"/>
      <c r="K1" s="72">
        <f>L44</f>
        <v>0.28756000000000004</v>
      </c>
      <c r="L1" s="73"/>
    </row>
    <row r="2" spans="1:12" ht="27" customHeight="1" thickBot="1" x14ac:dyDescent="0.3">
      <c r="C2" s="98"/>
      <c r="D2" s="99"/>
      <c r="E2" s="99"/>
      <c r="F2" s="99"/>
      <c r="G2" s="99"/>
      <c r="H2" s="99"/>
      <c r="I2" s="99"/>
      <c r="J2" s="100"/>
      <c r="K2" s="74"/>
      <c r="L2" s="75"/>
    </row>
    <row r="3" spans="1:12" x14ac:dyDescent="0.25"/>
    <row r="4" spans="1:12" x14ac:dyDescent="0.25">
      <c r="A4" s="19"/>
      <c r="C4" s="76" t="s">
        <v>126</v>
      </c>
      <c r="D4" s="76"/>
      <c r="E4" s="76"/>
      <c r="F4" s="69" t="s">
        <v>35</v>
      </c>
    </row>
    <row r="5" spans="1:12" x14ac:dyDescent="0.25">
      <c r="A5" s="19"/>
    </row>
    <row r="6" spans="1:12" ht="14.45" customHeight="1" x14ac:dyDescent="0.25">
      <c r="A6" s="84" t="s">
        <v>1773</v>
      </c>
    </row>
    <row r="7" spans="1:12" x14ac:dyDescent="0.25">
      <c r="A7" s="84"/>
    </row>
    <row r="8" spans="1:12" x14ac:dyDescent="0.25">
      <c r="A8" s="84"/>
    </row>
    <row r="9" spans="1:12" x14ac:dyDescent="0.25">
      <c r="A9" s="84"/>
    </row>
    <row r="10" spans="1:12" x14ac:dyDescent="0.25">
      <c r="A10" s="84"/>
    </row>
    <row r="11" spans="1:12" ht="14.45" customHeight="1"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36</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69" customHeight="1" x14ac:dyDescent="0.25">
      <c r="C22" s="101" t="s">
        <v>79</v>
      </c>
      <c r="D22" s="80">
        <v>0.12</v>
      </c>
      <c r="E22" s="81" t="s">
        <v>48</v>
      </c>
      <c r="F22" s="82" t="s">
        <v>760</v>
      </c>
      <c r="G22" s="2" t="s">
        <v>761</v>
      </c>
      <c r="H22" s="2" t="s">
        <v>762</v>
      </c>
      <c r="I22" s="5">
        <v>3</v>
      </c>
      <c r="J22" s="5">
        <v>1</v>
      </c>
      <c r="K22" s="6">
        <v>0.33300000000000002</v>
      </c>
      <c r="L22" s="102">
        <v>0.34499999999999997</v>
      </c>
      <c r="Q22" s="3" t="str">
        <f>C22</f>
        <v>14</v>
      </c>
      <c r="R22" s="4">
        <f>IF(F4="Trimestre I",L22,IF(F4="Trimestre II",#REF!,IF(F4="Trimestre III",#REF!,IF(F4="Trimestre IV",#REF!))))</f>
        <v>0.34499999999999997</v>
      </c>
      <c r="S22" s="4"/>
    </row>
    <row r="23" spans="1:19" ht="94.5" customHeight="1" x14ac:dyDescent="0.25">
      <c r="C23" s="101"/>
      <c r="D23" s="80"/>
      <c r="E23" s="81"/>
      <c r="F23" s="82"/>
      <c r="G23" s="2" t="s">
        <v>763</v>
      </c>
      <c r="H23" s="2" t="s">
        <v>764</v>
      </c>
      <c r="I23" s="6">
        <v>0.7</v>
      </c>
      <c r="J23" s="6">
        <v>0.25</v>
      </c>
      <c r="K23" s="6">
        <v>0.35709999999999997</v>
      </c>
      <c r="L23" s="102"/>
      <c r="Q23" s="3" t="str">
        <f>C24</f>
        <v>23</v>
      </c>
      <c r="R23" s="4">
        <f>IF(F4="Trimestre I",L24,IF(F4="Trimestre II",#REF!,IF(F4="Trimestre III",#REF!,IF(F4="Trimestre IV",#REF!))))</f>
        <v>0.377</v>
      </c>
      <c r="S23" s="4"/>
    </row>
    <row r="24" spans="1:19" ht="98.1" customHeight="1" x14ac:dyDescent="0.25">
      <c r="C24" s="101" t="s">
        <v>288</v>
      </c>
      <c r="D24" s="80">
        <v>0.12</v>
      </c>
      <c r="E24" s="81" t="s">
        <v>48</v>
      </c>
      <c r="F24" s="82" t="s">
        <v>765</v>
      </c>
      <c r="G24" s="2" t="s">
        <v>766</v>
      </c>
      <c r="H24" s="2" t="s">
        <v>767</v>
      </c>
      <c r="I24" s="5">
        <v>10</v>
      </c>
      <c r="J24" s="5">
        <v>5</v>
      </c>
      <c r="K24" s="6">
        <v>0.5</v>
      </c>
      <c r="L24" s="102">
        <v>0.377</v>
      </c>
      <c r="Q24" s="3" t="str">
        <f>C27</f>
        <v>24</v>
      </c>
      <c r="R24" s="4">
        <f>IF(F4="Trimestre I",L27,IF(F4="Trimestre II",#REF!,IF(F4="Trimestre III",#REF!,IF(F4="Trimestre IV",#REF!))))</f>
        <v>0.3</v>
      </c>
      <c r="S24" s="4"/>
    </row>
    <row r="25" spans="1:19" ht="45" x14ac:dyDescent="0.25">
      <c r="C25" s="101"/>
      <c r="D25" s="80"/>
      <c r="E25" s="81"/>
      <c r="F25" s="82"/>
      <c r="G25" s="2" t="s">
        <v>768</v>
      </c>
      <c r="H25" s="2" t="s">
        <v>769</v>
      </c>
      <c r="I25" s="5">
        <v>150</v>
      </c>
      <c r="J25" s="5">
        <v>50</v>
      </c>
      <c r="K25" s="6">
        <v>0.33300000000000002</v>
      </c>
      <c r="L25" s="102"/>
      <c r="Q25" s="3" t="str">
        <f>C30</f>
        <v>25</v>
      </c>
      <c r="R25" s="4">
        <f>IF(F4="Trimestre I",L30,IF(F4="Trimestre II",#REF!,IF(F4="Trimestre III",#REF!,IF(F4="Trimestre IV",#REF!))))</f>
        <v>0.25</v>
      </c>
      <c r="S25" s="4"/>
    </row>
    <row r="26" spans="1:19" ht="75" x14ac:dyDescent="0.25">
      <c r="C26" s="101"/>
      <c r="D26" s="80"/>
      <c r="E26" s="81"/>
      <c r="F26" s="82"/>
      <c r="G26" s="2" t="s">
        <v>770</v>
      </c>
      <c r="H26" s="2" t="s">
        <v>771</v>
      </c>
      <c r="I26" s="5">
        <v>250</v>
      </c>
      <c r="J26" s="5">
        <v>75</v>
      </c>
      <c r="K26" s="6">
        <v>0.3</v>
      </c>
      <c r="L26" s="102"/>
      <c r="Q26" s="3" t="str">
        <f>C33</f>
        <v>27</v>
      </c>
      <c r="R26" s="4">
        <f>IF(F4="Trimestre I",L33,IF(F4="Trimestre II",#REF!,IF(F4="Trimestre III",#REF!,IF(F4="Trimestre IV",#REF!))))</f>
        <v>0.25</v>
      </c>
      <c r="S26" s="4"/>
    </row>
    <row r="27" spans="1:19" ht="75" x14ac:dyDescent="0.25">
      <c r="C27" s="101" t="s">
        <v>292</v>
      </c>
      <c r="D27" s="80">
        <v>0.12</v>
      </c>
      <c r="E27" s="81" t="s">
        <v>48</v>
      </c>
      <c r="F27" s="82" t="s">
        <v>772</v>
      </c>
      <c r="G27" s="2" t="s">
        <v>773</v>
      </c>
      <c r="H27" s="2" t="s">
        <v>774</v>
      </c>
      <c r="I27" s="6">
        <v>1</v>
      </c>
      <c r="J27" s="6">
        <v>0.5</v>
      </c>
      <c r="K27" s="6">
        <v>0.5</v>
      </c>
      <c r="L27" s="102">
        <v>0.3</v>
      </c>
      <c r="Q27" s="3" t="str">
        <f>C34</f>
        <v>28</v>
      </c>
      <c r="R27" s="4">
        <f>IF(F4="Trimestre I",L34,IF(F4="Trimestre II",#REF!,IF(F4="Trimestre III",#REF!,IF(F4="Trimestre IV",#REF!))))</f>
        <v>0.23799999999999999</v>
      </c>
      <c r="S27" s="4"/>
    </row>
    <row r="28" spans="1:19" ht="45" x14ac:dyDescent="0.25">
      <c r="C28" s="101"/>
      <c r="D28" s="80"/>
      <c r="E28" s="81"/>
      <c r="F28" s="82"/>
      <c r="G28" s="2" t="s">
        <v>775</v>
      </c>
      <c r="H28" s="2" t="s">
        <v>776</v>
      </c>
      <c r="I28" s="6">
        <v>1</v>
      </c>
      <c r="J28" s="6">
        <v>0.2</v>
      </c>
      <c r="K28" s="6">
        <v>0.2</v>
      </c>
      <c r="L28" s="102"/>
      <c r="Q28" s="3" t="str">
        <f>C36</f>
        <v>29</v>
      </c>
      <c r="R28" s="4">
        <f>IF(F4="Trimestre I",L36,IF(F4="Trimestre II",#REF!,IF(F4="Trimestre III",#REF!,IF(F4="Trimestre IV",#REF!))))</f>
        <v>0.28299999999999997</v>
      </c>
      <c r="S28" s="4"/>
    </row>
    <row r="29" spans="1:19" ht="60" x14ac:dyDescent="0.25">
      <c r="C29" s="101"/>
      <c r="D29" s="80"/>
      <c r="E29" s="81"/>
      <c r="F29" s="82"/>
      <c r="G29" s="2" t="s">
        <v>777</v>
      </c>
      <c r="H29" s="2" t="s">
        <v>776</v>
      </c>
      <c r="I29" s="6">
        <v>1</v>
      </c>
      <c r="J29" s="6">
        <v>0.2</v>
      </c>
      <c r="K29" s="6">
        <v>0.2</v>
      </c>
      <c r="L29" s="102"/>
      <c r="Q29" s="3" t="str">
        <f>C39</f>
        <v>30</v>
      </c>
      <c r="R29" s="4">
        <f>IF(F4="Trimestre I",L39,IF(F4="Trimestre II",#REF!,IF(F4="Trimestre III",#REF!,IF(F4="Trimestre IV",#REF!))))</f>
        <v>0.26600000000000001</v>
      </c>
      <c r="S29" s="4"/>
    </row>
    <row r="30" spans="1:19" ht="45" x14ac:dyDescent="0.25">
      <c r="C30" s="101" t="s">
        <v>297</v>
      </c>
      <c r="D30" s="80">
        <v>0.12</v>
      </c>
      <c r="E30" s="81" t="s">
        <v>48</v>
      </c>
      <c r="F30" s="82" t="s">
        <v>778</v>
      </c>
      <c r="G30" s="2" t="s">
        <v>779</v>
      </c>
      <c r="H30" s="2" t="s">
        <v>780</v>
      </c>
      <c r="I30" s="6">
        <v>1</v>
      </c>
      <c r="J30" s="6">
        <v>0.25</v>
      </c>
      <c r="K30" s="6">
        <v>0.25</v>
      </c>
      <c r="L30" s="102">
        <v>0.25</v>
      </c>
      <c r="Q30" s="3" t="str">
        <f>C42</f>
        <v>31</v>
      </c>
      <c r="R30" s="4">
        <f>IF(F4="Trimestre I",L42,IF(F4="Trimestre II",#REF!,IF(F4="Trimestre III",#REF!,IF(F4="Trimestre IV",#REF!))))</f>
        <v>0.25</v>
      </c>
      <c r="S30" s="4"/>
    </row>
    <row r="31" spans="1:19" ht="60" x14ac:dyDescent="0.25">
      <c r="C31" s="101"/>
      <c r="D31" s="80"/>
      <c r="E31" s="81"/>
      <c r="F31" s="82"/>
      <c r="G31" s="2" t="s">
        <v>781</v>
      </c>
      <c r="H31" s="2" t="s">
        <v>782</v>
      </c>
      <c r="I31" s="6">
        <v>1</v>
      </c>
      <c r="J31" s="6">
        <v>0.25</v>
      </c>
      <c r="K31" s="6">
        <v>0.25</v>
      </c>
      <c r="L31" s="102"/>
      <c r="Q31" s="3"/>
      <c r="R31" s="4"/>
      <c r="S31" s="4"/>
    </row>
    <row r="32" spans="1:19" ht="30" x14ac:dyDescent="0.25">
      <c r="C32" s="101"/>
      <c r="D32" s="80"/>
      <c r="E32" s="81"/>
      <c r="F32" s="82"/>
      <c r="G32" s="2" t="s">
        <v>783</v>
      </c>
      <c r="H32" s="2" t="s">
        <v>784</v>
      </c>
      <c r="I32" s="6">
        <v>1</v>
      </c>
      <c r="J32" s="6">
        <v>0.25</v>
      </c>
      <c r="K32" s="6">
        <v>0.25</v>
      </c>
      <c r="L32" s="102"/>
      <c r="Q32" s="3"/>
      <c r="R32" s="4"/>
      <c r="S32" s="4"/>
    </row>
    <row r="33" spans="3:19" ht="43.5" x14ac:dyDescent="0.25">
      <c r="C33" s="2" t="s">
        <v>306</v>
      </c>
      <c r="D33" s="6">
        <v>0.08</v>
      </c>
      <c r="E33" s="10" t="s">
        <v>48</v>
      </c>
      <c r="F33" s="1" t="s">
        <v>785</v>
      </c>
      <c r="G33" s="2" t="s">
        <v>786</v>
      </c>
      <c r="H33" s="2" t="s">
        <v>787</v>
      </c>
      <c r="I33" s="5">
        <v>100</v>
      </c>
      <c r="J33" s="5">
        <v>25</v>
      </c>
      <c r="K33" s="6">
        <v>0.25</v>
      </c>
      <c r="L33" s="8">
        <v>0.25</v>
      </c>
      <c r="Q33" s="3"/>
      <c r="R33" s="4"/>
      <c r="S33" s="4"/>
    </row>
    <row r="34" spans="3:19" ht="45" x14ac:dyDescent="0.25">
      <c r="C34" s="101" t="s">
        <v>312</v>
      </c>
      <c r="D34" s="80">
        <v>0.08</v>
      </c>
      <c r="E34" s="81" t="s">
        <v>48</v>
      </c>
      <c r="F34" s="82" t="s">
        <v>788</v>
      </c>
      <c r="G34" s="2" t="s">
        <v>789</v>
      </c>
      <c r="H34" s="2" t="s">
        <v>790</v>
      </c>
      <c r="I34" s="6">
        <v>1</v>
      </c>
      <c r="J34" s="6">
        <v>0.33329999999999999</v>
      </c>
      <c r="K34" s="6">
        <v>0.33329999999999999</v>
      </c>
      <c r="L34" s="102">
        <v>0.23799999999999999</v>
      </c>
      <c r="Q34" s="3"/>
      <c r="R34" s="4"/>
      <c r="S34" s="4"/>
    </row>
    <row r="35" spans="3:19" ht="45" x14ac:dyDescent="0.25">
      <c r="C35" s="101"/>
      <c r="D35" s="80"/>
      <c r="E35" s="81"/>
      <c r="F35" s="82"/>
      <c r="G35" s="2" t="s">
        <v>791</v>
      </c>
      <c r="H35" s="2" t="s">
        <v>792</v>
      </c>
      <c r="I35" s="6">
        <v>1</v>
      </c>
      <c r="J35" s="6">
        <v>0.1429</v>
      </c>
      <c r="K35" s="6">
        <v>0.1429</v>
      </c>
      <c r="L35" s="102"/>
      <c r="Q35" s="3"/>
      <c r="R35" s="4"/>
      <c r="S35" s="4"/>
    </row>
    <row r="36" spans="3:19" ht="30" x14ac:dyDescent="0.25">
      <c r="C36" s="101" t="s">
        <v>315</v>
      </c>
      <c r="D36" s="80">
        <v>0.12</v>
      </c>
      <c r="E36" s="81" t="s">
        <v>48</v>
      </c>
      <c r="F36" s="82" t="s">
        <v>793</v>
      </c>
      <c r="G36" s="2" t="s">
        <v>794</v>
      </c>
      <c r="H36" s="2" t="s">
        <v>795</v>
      </c>
      <c r="I36" s="6">
        <v>1</v>
      </c>
      <c r="J36" s="6">
        <v>0.25</v>
      </c>
      <c r="K36" s="6">
        <v>0.25</v>
      </c>
      <c r="L36" s="102">
        <v>0.28299999999999997</v>
      </c>
      <c r="Q36" s="3"/>
      <c r="R36" s="4"/>
      <c r="S36" s="4"/>
    </row>
    <row r="37" spans="3:19" x14ac:dyDescent="0.25">
      <c r="C37" s="101"/>
      <c r="D37" s="80"/>
      <c r="E37" s="81"/>
      <c r="F37" s="82"/>
      <c r="G37" s="2" t="s">
        <v>796</v>
      </c>
      <c r="H37" s="2" t="s">
        <v>797</v>
      </c>
      <c r="I37" s="5">
        <v>5</v>
      </c>
      <c r="J37" s="5">
        <v>1</v>
      </c>
      <c r="K37" s="6">
        <v>0.2</v>
      </c>
      <c r="L37" s="102"/>
      <c r="Q37" s="3"/>
      <c r="R37" s="4"/>
      <c r="S37" s="4"/>
    </row>
    <row r="38" spans="3:19" x14ac:dyDescent="0.25">
      <c r="C38" s="101"/>
      <c r="D38" s="80"/>
      <c r="E38" s="81"/>
      <c r="F38" s="82"/>
      <c r="G38" s="2" t="s">
        <v>798</v>
      </c>
      <c r="H38" s="2" t="s">
        <v>799</v>
      </c>
      <c r="I38" s="5">
        <v>5</v>
      </c>
      <c r="J38" s="5">
        <v>2</v>
      </c>
      <c r="K38" s="6">
        <v>0.4</v>
      </c>
      <c r="L38" s="102"/>
      <c r="Q38" s="3"/>
      <c r="R38" s="4"/>
      <c r="S38" s="4"/>
    </row>
    <row r="39" spans="3:19" ht="30" x14ac:dyDescent="0.25">
      <c r="C39" s="101" t="s">
        <v>323</v>
      </c>
      <c r="D39" s="80">
        <v>0.12</v>
      </c>
      <c r="E39" s="81" t="s">
        <v>48</v>
      </c>
      <c r="F39" s="82" t="s">
        <v>800</v>
      </c>
      <c r="G39" s="2" t="s">
        <v>801</v>
      </c>
      <c r="H39" s="2" t="s">
        <v>802</v>
      </c>
      <c r="I39" s="5">
        <v>1</v>
      </c>
      <c r="J39" s="5">
        <v>0.3</v>
      </c>
      <c r="K39" s="6">
        <v>0.3</v>
      </c>
      <c r="L39" s="102">
        <v>0.26600000000000001</v>
      </c>
      <c r="Q39" s="3"/>
      <c r="R39" s="4"/>
      <c r="S39" s="4"/>
    </row>
    <row r="40" spans="3:19" ht="45" x14ac:dyDescent="0.25">
      <c r="C40" s="101"/>
      <c r="D40" s="80"/>
      <c r="E40" s="81"/>
      <c r="F40" s="82"/>
      <c r="G40" s="2" t="s">
        <v>803</v>
      </c>
      <c r="H40" s="2" t="s">
        <v>804</v>
      </c>
      <c r="I40" s="5">
        <v>4</v>
      </c>
      <c r="J40" s="5">
        <v>1</v>
      </c>
      <c r="K40" s="6">
        <v>0.25</v>
      </c>
      <c r="L40" s="102"/>
      <c r="Q40" s="3"/>
      <c r="R40" s="4"/>
      <c r="S40" s="4"/>
    </row>
    <row r="41" spans="3:19" ht="45" x14ac:dyDescent="0.25">
      <c r="C41" s="101"/>
      <c r="D41" s="80"/>
      <c r="E41" s="81"/>
      <c r="F41" s="82"/>
      <c r="G41" s="2" t="s">
        <v>805</v>
      </c>
      <c r="H41" s="2" t="s">
        <v>806</v>
      </c>
      <c r="I41" s="5">
        <v>1</v>
      </c>
      <c r="J41" s="5">
        <v>0.25</v>
      </c>
      <c r="K41" s="6">
        <v>0.25</v>
      </c>
      <c r="L41" s="102"/>
      <c r="Q41" s="3"/>
      <c r="R41" s="4"/>
      <c r="S41" s="4"/>
    </row>
    <row r="42" spans="3:19" ht="30" x14ac:dyDescent="0.25">
      <c r="C42" s="101" t="s">
        <v>327</v>
      </c>
      <c r="D42" s="80">
        <v>0.12</v>
      </c>
      <c r="E42" s="81" t="s">
        <v>48</v>
      </c>
      <c r="F42" s="82" t="s">
        <v>807</v>
      </c>
      <c r="G42" s="2" t="s">
        <v>808</v>
      </c>
      <c r="H42" s="2" t="s">
        <v>795</v>
      </c>
      <c r="I42" s="6">
        <v>1</v>
      </c>
      <c r="J42" s="6">
        <v>0.25</v>
      </c>
      <c r="K42" s="6">
        <v>0.25</v>
      </c>
      <c r="L42" s="102">
        <v>0.25</v>
      </c>
      <c r="Q42" s="3"/>
      <c r="R42" s="4"/>
      <c r="S42" s="4"/>
    </row>
    <row r="43" spans="3:19" ht="45" x14ac:dyDescent="0.25">
      <c r="C43" s="101"/>
      <c r="D43" s="80"/>
      <c r="E43" s="81"/>
      <c r="F43" s="82"/>
      <c r="G43" s="2" t="s">
        <v>809</v>
      </c>
      <c r="H43" s="2" t="s">
        <v>810</v>
      </c>
      <c r="I43" s="5">
        <v>1</v>
      </c>
      <c r="J43" s="5">
        <v>0.25</v>
      </c>
      <c r="K43" s="6">
        <v>0.25</v>
      </c>
      <c r="L43" s="102"/>
      <c r="Q43" s="3"/>
      <c r="R43" s="4"/>
      <c r="S43" s="4"/>
    </row>
    <row r="44" spans="3:19" x14ac:dyDescent="0.25">
      <c r="C44" s="76" t="s">
        <v>122</v>
      </c>
      <c r="D44" s="76"/>
      <c r="E44" s="76"/>
      <c r="F44" s="76"/>
      <c r="G44" s="76"/>
      <c r="H44" s="76"/>
      <c r="I44" s="76"/>
      <c r="J44" s="2" t="s">
        <v>123</v>
      </c>
      <c r="K44" s="2" t="s">
        <v>123</v>
      </c>
      <c r="L44" s="7">
        <f>SUMPRODUCT(D22:D43,L22:L43)</f>
        <v>0.28756000000000004</v>
      </c>
      <c r="Q44" s="3" t="s">
        <v>124</v>
      </c>
      <c r="R44" s="4">
        <f>IF(F4="Trimestre I",L44,IF(F4="Trimestre II",#REF!,IF(F4="Trimestre III",#REF!,IF(F4="Trimestre IV",#REF!))))</f>
        <v>0.28756000000000004</v>
      </c>
      <c r="S44" s="4">
        <f>100%-R44</f>
        <v>0.71243999999999996</v>
      </c>
    </row>
    <row r="45" spans="3:19" hidden="1" x14ac:dyDescent="0.25">
      <c r="Q45" s="3"/>
      <c r="R45" s="4" t="s">
        <v>1</v>
      </c>
      <c r="S45" s="4" t="s">
        <v>2</v>
      </c>
    </row>
  </sheetData>
  <sheetProtection algorithmName="SHA-512" hashValue="te1aduwqNcH0+hzXTPK0EgQGdOD0hOSnRekTMvYKj+/tqyETs18vaXwOKx6/m1kFBBq+scNAO4mp/xvCm5J5Zw==" saltValue="ELSmJBEe/HO06mu0Nf7Kaw==" spinCount="100000" sheet="1" objects="1" scenarios="1"/>
  <mergeCells count="47">
    <mergeCell ref="L42:L43"/>
    <mergeCell ref="C44:I44"/>
    <mergeCell ref="C42:C43"/>
    <mergeCell ref="D42:D43"/>
    <mergeCell ref="E42:E43"/>
    <mergeCell ref="F42:F43"/>
    <mergeCell ref="C39:C41"/>
    <mergeCell ref="D39:D41"/>
    <mergeCell ref="E39:E41"/>
    <mergeCell ref="F39:F41"/>
    <mergeCell ref="L39:L41"/>
    <mergeCell ref="C36:C38"/>
    <mergeCell ref="D36:D38"/>
    <mergeCell ref="E36:E38"/>
    <mergeCell ref="F36:F38"/>
    <mergeCell ref="L36:L38"/>
    <mergeCell ref="C34:C35"/>
    <mergeCell ref="D34:D35"/>
    <mergeCell ref="E34:E35"/>
    <mergeCell ref="F34:F35"/>
    <mergeCell ref="L34:L35"/>
    <mergeCell ref="C30:C32"/>
    <mergeCell ref="D30:D32"/>
    <mergeCell ref="E30:E32"/>
    <mergeCell ref="F30:F32"/>
    <mergeCell ref="L30:L32"/>
    <mergeCell ref="C27:C29"/>
    <mergeCell ref="D27:D29"/>
    <mergeCell ref="E27:E29"/>
    <mergeCell ref="F27:F29"/>
    <mergeCell ref="L27:L29"/>
    <mergeCell ref="C24:C26"/>
    <mergeCell ref="D24:D26"/>
    <mergeCell ref="E24:E26"/>
    <mergeCell ref="F24:F26"/>
    <mergeCell ref="L24:L26"/>
    <mergeCell ref="Q19:R19"/>
    <mergeCell ref="C22:C23"/>
    <mergeCell ref="D22:D23"/>
    <mergeCell ref="E22:E23"/>
    <mergeCell ref="F22:F23"/>
    <mergeCell ref="L22:L23"/>
    <mergeCell ref="C1:J2"/>
    <mergeCell ref="K1:L2"/>
    <mergeCell ref="C4:E4"/>
    <mergeCell ref="C19:F19"/>
    <mergeCell ref="A6:A21"/>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0401B-E695-4B99-BF0E-24B6E8358E6A}">
  <dimension ref="A1:S53"/>
  <sheetViews>
    <sheetView showGridLines="0" showRowColHeaders="0" zoomScale="70" zoomScaleNormal="70" workbookViewId="0">
      <pane ySplit="21" topLeftCell="A22" activePane="bottomLeft" state="frozen"/>
      <selection pane="bottomLeft"/>
    </sheetView>
  </sheetViews>
  <sheetFormatPr baseColWidth="10" defaultColWidth="0" defaultRowHeight="15" zeroHeight="1" x14ac:dyDescent="0.25"/>
  <cols>
    <col min="1" max="1" width="61.5703125" customWidth="1"/>
    <col min="2" max="2" width="3" customWidth="1"/>
    <col min="3" max="3" width="4" customWidth="1"/>
    <col min="4" max="4" width="8.28515625" bestFit="1" customWidth="1"/>
    <col min="5" max="5" width="6" bestFit="1" customWidth="1"/>
    <col min="6" max="6" width="56.5703125" customWidth="1"/>
    <col min="7" max="8" width="35.5703125" customWidth="1"/>
    <col min="9" max="11" width="9.5703125" bestFit="1" customWidth="1"/>
    <col min="12" max="12" width="10.28515625" bestFit="1"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811</v>
      </c>
      <c r="D1" s="96"/>
      <c r="E1" s="96"/>
      <c r="F1" s="96"/>
      <c r="G1" s="96"/>
      <c r="H1" s="96"/>
      <c r="I1" s="96"/>
      <c r="J1" s="97"/>
      <c r="K1" s="72">
        <f>L52</f>
        <v>0.45303999999999994</v>
      </c>
      <c r="L1" s="73"/>
    </row>
    <row r="2" spans="1:12" ht="27" customHeight="1" thickBot="1" x14ac:dyDescent="0.3">
      <c r="C2" s="98"/>
      <c r="D2" s="99"/>
      <c r="E2" s="99"/>
      <c r="F2" s="99"/>
      <c r="G2" s="99"/>
      <c r="H2" s="99"/>
      <c r="I2" s="99"/>
      <c r="J2" s="100"/>
      <c r="K2" s="74"/>
      <c r="L2" s="75"/>
    </row>
    <row r="3" spans="1:12" x14ac:dyDescent="0.25"/>
    <row r="4" spans="1:12" x14ac:dyDescent="0.25">
      <c r="A4" s="19"/>
      <c r="C4" s="76" t="s">
        <v>126</v>
      </c>
      <c r="D4" s="76"/>
      <c r="E4" s="76"/>
      <c r="F4" s="69" t="s">
        <v>35</v>
      </c>
    </row>
    <row r="5" spans="1:12" x14ac:dyDescent="0.25">
      <c r="A5" s="19"/>
    </row>
    <row r="6" spans="1:12" ht="14.45" customHeight="1" x14ac:dyDescent="0.25">
      <c r="A6" s="84" t="s">
        <v>1774</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ht="30.95" customHeight="1" x14ac:dyDescent="0.25">
      <c r="A19" s="84"/>
      <c r="C19" s="77" t="s">
        <v>36</v>
      </c>
      <c r="D19" s="78"/>
      <c r="E19" s="78"/>
      <c r="F19" s="78"/>
      <c r="Q19" s="93" t="s">
        <v>128</v>
      </c>
      <c r="R19" s="94"/>
      <c r="S19" s="4"/>
    </row>
    <row r="20" spans="1:19" x14ac:dyDescent="0.25">
      <c r="A20" s="84"/>
      <c r="Q20" s="3"/>
      <c r="R20" s="4"/>
      <c r="S20" s="4"/>
    </row>
    <row r="21" spans="1:19" ht="105"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60" x14ac:dyDescent="0.25">
      <c r="C22" s="101" t="s">
        <v>47</v>
      </c>
      <c r="D22" s="80">
        <v>0.1</v>
      </c>
      <c r="E22" s="81" t="s">
        <v>48</v>
      </c>
      <c r="F22" s="82" t="s">
        <v>812</v>
      </c>
      <c r="G22" s="2" t="s">
        <v>813</v>
      </c>
      <c r="H22" s="2" t="s">
        <v>814</v>
      </c>
      <c r="I22" s="6">
        <v>1</v>
      </c>
      <c r="J22" s="6">
        <v>0.33329999999999999</v>
      </c>
      <c r="K22" s="6">
        <v>0.33329999999999999</v>
      </c>
      <c r="L22" s="102">
        <v>0.16600000000000001</v>
      </c>
      <c r="Q22" s="3" t="str">
        <f>C22</f>
        <v>1</v>
      </c>
      <c r="R22" s="4">
        <f>IF(F4="Trimestre I",L22,IF(F4="Trimestre II",#REF!,IF(F4="Trimestre III",#REF!,IF(F4="Trimestre IV",#REF!))))</f>
        <v>0.16600000000000001</v>
      </c>
      <c r="S22" s="4"/>
    </row>
    <row r="23" spans="1:19" ht="30" x14ac:dyDescent="0.25">
      <c r="C23" s="101"/>
      <c r="D23" s="80"/>
      <c r="E23" s="81"/>
      <c r="F23" s="82"/>
      <c r="G23" s="2" t="s">
        <v>815</v>
      </c>
      <c r="H23" s="2" t="s">
        <v>795</v>
      </c>
      <c r="I23" s="6">
        <v>1</v>
      </c>
      <c r="J23" s="6">
        <v>0</v>
      </c>
      <c r="K23" s="6">
        <v>0</v>
      </c>
      <c r="L23" s="102"/>
      <c r="Q23" s="3" t="str">
        <f>C24</f>
        <v>2</v>
      </c>
      <c r="R23" s="4">
        <f>IF(F4="Trimestre I",L24,IF(F4="Trimestre II",#REF!,IF(F4="Trimestre III",#REF!,IF(F4="Trimestre IV",#REF!))))</f>
        <v>0.70799999999999996</v>
      </c>
      <c r="S23" s="4"/>
    </row>
    <row r="24" spans="1:19" ht="45" x14ac:dyDescent="0.25">
      <c r="C24" s="101" t="s">
        <v>54</v>
      </c>
      <c r="D24" s="80">
        <v>0.09</v>
      </c>
      <c r="E24" s="81" t="s">
        <v>48</v>
      </c>
      <c r="F24" s="82" t="s">
        <v>816</v>
      </c>
      <c r="G24" s="2" t="s">
        <v>817</v>
      </c>
      <c r="H24" s="2" t="s">
        <v>780</v>
      </c>
      <c r="I24" s="6">
        <v>1</v>
      </c>
      <c r="J24" s="6">
        <v>1</v>
      </c>
      <c r="K24" s="6">
        <v>1</v>
      </c>
      <c r="L24" s="102">
        <v>0.70799999999999996</v>
      </c>
      <c r="Q24" s="3" t="str">
        <f>C27</f>
        <v>3</v>
      </c>
      <c r="R24" s="4">
        <f>IF(F4="Trimestre I",L27,IF(F4="Trimestre II",#REF!,IF(F4="Trimestre III",#REF!,IF(F4="Trimestre IV",#REF!))))</f>
        <v>1</v>
      </c>
      <c r="S24" s="4"/>
    </row>
    <row r="25" spans="1:19" ht="45" x14ac:dyDescent="0.25">
      <c r="C25" s="101"/>
      <c r="D25" s="80"/>
      <c r="E25" s="81"/>
      <c r="F25" s="82"/>
      <c r="G25" s="2" t="s">
        <v>781</v>
      </c>
      <c r="H25" s="2" t="s">
        <v>780</v>
      </c>
      <c r="I25" s="6">
        <v>1</v>
      </c>
      <c r="J25" s="6">
        <v>1</v>
      </c>
      <c r="K25" s="6">
        <v>1</v>
      </c>
      <c r="L25" s="102"/>
      <c r="Q25" s="3" t="str">
        <f>C28</f>
        <v>4</v>
      </c>
      <c r="R25" s="4">
        <f>IF(F4="Trimestre I",L28,IF(F4="Trimestre II",#REF!,IF(F4="Trimestre III",#REF!,IF(F4="Trimestre IV",#REF!))))</f>
        <v>1</v>
      </c>
      <c r="S25" s="4"/>
    </row>
    <row r="26" spans="1:19" ht="120" x14ac:dyDescent="0.25">
      <c r="C26" s="101"/>
      <c r="D26" s="80"/>
      <c r="E26" s="81"/>
      <c r="F26" s="82"/>
      <c r="G26" s="2" t="s">
        <v>818</v>
      </c>
      <c r="H26" s="2" t="s">
        <v>819</v>
      </c>
      <c r="I26" s="6">
        <v>1</v>
      </c>
      <c r="J26" s="6">
        <v>0.125</v>
      </c>
      <c r="K26" s="6">
        <v>0.125</v>
      </c>
      <c r="L26" s="102"/>
      <c r="Q26" s="3" t="str">
        <f>C31</f>
        <v>5</v>
      </c>
      <c r="R26" s="4">
        <f>IF(F4="Trimestre I",L31,IF(F4="Trimestre II",#REF!,IF(F4="Trimestre III",#REF!,IF(F4="Trimestre IV",#REF!))))</f>
        <v>0.5</v>
      </c>
      <c r="S26" s="4"/>
    </row>
    <row r="27" spans="1:19" ht="78.75" x14ac:dyDescent="0.25">
      <c r="C27" s="2" t="s">
        <v>136</v>
      </c>
      <c r="D27" s="6">
        <v>0.09</v>
      </c>
      <c r="E27" s="10" t="s">
        <v>48</v>
      </c>
      <c r="F27" s="1" t="s">
        <v>820</v>
      </c>
      <c r="G27" s="2" t="s">
        <v>821</v>
      </c>
      <c r="H27" s="2" t="s">
        <v>790</v>
      </c>
      <c r="I27" s="6">
        <v>1</v>
      </c>
      <c r="J27" s="6">
        <v>1</v>
      </c>
      <c r="K27" s="6">
        <v>1</v>
      </c>
      <c r="L27" s="8">
        <v>1</v>
      </c>
      <c r="Q27" s="3" t="str">
        <f>C33</f>
        <v>6</v>
      </c>
      <c r="R27" s="4">
        <f>IF(F4="Trimestre I",L33,IF(F4="Trimestre II",#REF!,IF(F4="Trimestre III",#REF!,IF(F4="Trimestre IV",#REF!))))</f>
        <v>8.3000000000000004E-2</v>
      </c>
      <c r="S27" s="4"/>
    </row>
    <row r="28" spans="1:19" ht="45" x14ac:dyDescent="0.25">
      <c r="C28" s="101" t="s">
        <v>57</v>
      </c>
      <c r="D28" s="80">
        <v>0.08</v>
      </c>
      <c r="E28" s="81" t="s">
        <v>48</v>
      </c>
      <c r="F28" s="82" t="s">
        <v>822</v>
      </c>
      <c r="G28" s="2" t="s">
        <v>823</v>
      </c>
      <c r="H28" s="2" t="s">
        <v>824</v>
      </c>
      <c r="I28" s="6">
        <v>1</v>
      </c>
      <c r="J28" s="6">
        <v>1</v>
      </c>
      <c r="K28" s="6">
        <v>1</v>
      </c>
      <c r="L28" s="102">
        <v>1</v>
      </c>
      <c r="Q28" s="3" t="str">
        <f>C36</f>
        <v>7</v>
      </c>
      <c r="R28" s="4">
        <f>IF(F4="Trimestre I",L36,IF(F4="Trimestre II",#REF!,IF(F4="Trimestre III",#REF!,IF(F4="Trimestre IV",#REF!))))</f>
        <v>1</v>
      </c>
      <c r="S28" s="4"/>
    </row>
    <row r="29" spans="1:19" ht="30" x14ac:dyDescent="0.25">
      <c r="C29" s="101"/>
      <c r="D29" s="80"/>
      <c r="E29" s="81"/>
      <c r="F29" s="82"/>
      <c r="G29" s="2" t="s">
        <v>825</v>
      </c>
      <c r="H29" s="2" t="s">
        <v>792</v>
      </c>
      <c r="I29" s="6">
        <v>1</v>
      </c>
      <c r="J29" s="6">
        <v>1</v>
      </c>
      <c r="K29" s="6">
        <v>1</v>
      </c>
      <c r="L29" s="102"/>
      <c r="Q29" s="3" t="str">
        <f>C37</f>
        <v>8</v>
      </c>
      <c r="R29" s="4">
        <f>IF(F4="Trimestre I",L37,IF(F4="Trimestre II",#REF!,IF(F4="Trimestre III",#REF!,IF(F4="Trimestre IV",#REF!))))</f>
        <v>0</v>
      </c>
      <c r="S29" s="4"/>
    </row>
    <row r="30" spans="1:19" ht="45" x14ac:dyDescent="0.25">
      <c r="C30" s="101"/>
      <c r="D30" s="80"/>
      <c r="E30" s="81"/>
      <c r="F30" s="82"/>
      <c r="G30" s="2" t="s">
        <v>826</v>
      </c>
      <c r="H30" s="2" t="s">
        <v>792</v>
      </c>
      <c r="I30" s="6">
        <v>1</v>
      </c>
      <c r="J30" s="6">
        <v>1</v>
      </c>
      <c r="K30" s="6">
        <v>1</v>
      </c>
      <c r="L30" s="102"/>
      <c r="Q30" s="3" t="str">
        <f>C40</f>
        <v>9</v>
      </c>
      <c r="R30" s="4">
        <f>IF(F4="Trimestre I",L40,IF(F4="Trimestre II",#REF!,IF(F4="Trimestre III",#REF!,IF(F4="Trimestre IV",#REF!))))</f>
        <v>0.66600000000000004</v>
      </c>
      <c r="S30" s="4"/>
    </row>
    <row r="31" spans="1:19" ht="60" x14ac:dyDescent="0.25">
      <c r="C31" s="101" t="s">
        <v>143</v>
      </c>
      <c r="D31" s="80">
        <v>0.08</v>
      </c>
      <c r="E31" s="81" t="s">
        <v>48</v>
      </c>
      <c r="F31" s="82" t="s">
        <v>827</v>
      </c>
      <c r="G31" s="2" t="s">
        <v>828</v>
      </c>
      <c r="H31" s="2" t="s">
        <v>829</v>
      </c>
      <c r="I31" s="6">
        <v>1</v>
      </c>
      <c r="J31" s="6">
        <v>1</v>
      </c>
      <c r="K31" s="6">
        <v>1</v>
      </c>
      <c r="L31" s="102">
        <v>0.5</v>
      </c>
      <c r="Q31" s="3" t="str">
        <f>C43</f>
        <v>10</v>
      </c>
      <c r="R31" s="4">
        <f>IF(F4="Trimestre I",L43,IF(F4="Trimestre II",#REF!,IF(F4="Trimestre III",#REF!,IF(F4="Trimestre IV",#REF!))))</f>
        <v>0.185</v>
      </c>
      <c r="S31" s="4"/>
    </row>
    <row r="32" spans="1:19" ht="30" x14ac:dyDescent="0.25">
      <c r="C32" s="101"/>
      <c r="D32" s="80"/>
      <c r="E32" s="81"/>
      <c r="F32" s="82"/>
      <c r="G32" s="2" t="s">
        <v>830</v>
      </c>
      <c r="H32" s="2" t="s">
        <v>831</v>
      </c>
      <c r="I32" s="5">
        <v>1</v>
      </c>
      <c r="J32" s="5">
        <v>0</v>
      </c>
      <c r="K32" s="6">
        <v>0</v>
      </c>
      <c r="L32" s="102"/>
      <c r="Q32" s="3" t="str">
        <f>C46</f>
        <v>11</v>
      </c>
      <c r="R32" s="4">
        <f>IF(F4="Trimestre I",L46,IF(F4="Trimestre II",#REF!,IF(F4="Trimestre III",#REF!,IF(F4="Trimestre IV",#REF!))))</f>
        <v>0</v>
      </c>
      <c r="S32" s="4"/>
    </row>
    <row r="33" spans="3:19" ht="30" x14ac:dyDescent="0.25">
      <c r="C33" s="101" t="s">
        <v>163</v>
      </c>
      <c r="D33" s="80">
        <v>0.08</v>
      </c>
      <c r="E33" s="81" t="s">
        <v>48</v>
      </c>
      <c r="F33" s="82" t="s">
        <v>793</v>
      </c>
      <c r="G33" s="2" t="s">
        <v>832</v>
      </c>
      <c r="H33" s="2" t="s">
        <v>795</v>
      </c>
      <c r="I33" s="6">
        <v>1</v>
      </c>
      <c r="J33" s="6">
        <v>0.25</v>
      </c>
      <c r="K33" s="6">
        <v>0.25</v>
      </c>
      <c r="L33" s="102">
        <v>8.3000000000000004E-2</v>
      </c>
      <c r="Q33" s="3" t="str">
        <f>C49</f>
        <v>12</v>
      </c>
      <c r="R33" s="4">
        <f>IF(F4="Trimestre I",L49,IF(F4="Trimestre II",#REF!,IF(F4="Trimestre III",#REF!,IF(F4="Trimestre IV",#REF!))))</f>
        <v>0.1</v>
      </c>
      <c r="S33" s="4"/>
    </row>
    <row r="34" spans="3:19" x14ac:dyDescent="0.25">
      <c r="C34" s="101"/>
      <c r="D34" s="80"/>
      <c r="E34" s="81"/>
      <c r="F34" s="82"/>
      <c r="G34" s="2" t="s">
        <v>833</v>
      </c>
      <c r="H34" s="2" t="s">
        <v>834</v>
      </c>
      <c r="I34" s="5">
        <v>2</v>
      </c>
      <c r="J34" s="5">
        <v>0</v>
      </c>
      <c r="K34" s="6">
        <v>0</v>
      </c>
      <c r="L34" s="102"/>
      <c r="Q34" s="3"/>
      <c r="R34" s="4"/>
      <c r="S34" s="4"/>
    </row>
    <row r="35" spans="3:19" x14ac:dyDescent="0.25">
      <c r="C35" s="101"/>
      <c r="D35" s="80"/>
      <c r="E35" s="81"/>
      <c r="F35" s="82"/>
      <c r="G35" s="2" t="s">
        <v>798</v>
      </c>
      <c r="H35" s="2" t="s">
        <v>799</v>
      </c>
      <c r="I35" s="5">
        <v>2</v>
      </c>
      <c r="J35" s="5">
        <v>0</v>
      </c>
      <c r="K35" s="6">
        <v>0</v>
      </c>
      <c r="L35" s="102"/>
      <c r="Q35" s="3"/>
      <c r="R35" s="4"/>
      <c r="S35" s="4"/>
    </row>
    <row r="36" spans="3:19" ht="78.75" x14ac:dyDescent="0.25">
      <c r="C36" s="2" t="s">
        <v>61</v>
      </c>
      <c r="D36" s="6">
        <v>0.08</v>
      </c>
      <c r="E36" s="10" t="s">
        <v>48</v>
      </c>
      <c r="F36" s="1" t="s">
        <v>835</v>
      </c>
      <c r="G36" s="2" t="s">
        <v>836</v>
      </c>
      <c r="H36" s="2" t="s">
        <v>113</v>
      </c>
      <c r="I36" s="6">
        <v>1</v>
      </c>
      <c r="J36" s="6">
        <v>1</v>
      </c>
      <c r="K36" s="6">
        <v>1</v>
      </c>
      <c r="L36" s="8">
        <v>1</v>
      </c>
      <c r="Q36" s="3"/>
      <c r="R36" s="4"/>
      <c r="S36" s="4"/>
    </row>
    <row r="37" spans="3:19" ht="45" x14ac:dyDescent="0.25">
      <c r="C37" s="101" t="s">
        <v>64</v>
      </c>
      <c r="D37" s="80">
        <v>0.08</v>
      </c>
      <c r="E37" s="81" t="s">
        <v>48</v>
      </c>
      <c r="F37" s="82" t="s">
        <v>837</v>
      </c>
      <c r="G37" s="2" t="s">
        <v>838</v>
      </c>
      <c r="H37" s="2" t="s">
        <v>802</v>
      </c>
      <c r="I37" s="5">
        <v>1</v>
      </c>
      <c r="J37" s="5">
        <v>0</v>
      </c>
      <c r="K37" s="6">
        <v>0</v>
      </c>
      <c r="L37" s="102">
        <v>0</v>
      </c>
      <c r="Q37" s="3"/>
      <c r="R37" s="4"/>
      <c r="S37" s="4"/>
    </row>
    <row r="38" spans="3:19" ht="60" x14ac:dyDescent="0.25">
      <c r="C38" s="101"/>
      <c r="D38" s="80"/>
      <c r="E38" s="81"/>
      <c r="F38" s="82"/>
      <c r="G38" s="2" t="s">
        <v>839</v>
      </c>
      <c r="H38" s="2" t="s">
        <v>840</v>
      </c>
      <c r="I38" s="5">
        <v>1</v>
      </c>
      <c r="J38" s="5">
        <v>0</v>
      </c>
      <c r="K38" s="6">
        <v>0</v>
      </c>
      <c r="L38" s="102"/>
      <c r="Q38" s="3"/>
      <c r="R38" s="4"/>
      <c r="S38" s="4"/>
    </row>
    <row r="39" spans="3:19" ht="45" x14ac:dyDescent="0.25">
      <c r="C39" s="101"/>
      <c r="D39" s="80"/>
      <c r="E39" s="81"/>
      <c r="F39" s="82"/>
      <c r="G39" s="2" t="s">
        <v>841</v>
      </c>
      <c r="H39" s="2" t="s">
        <v>806</v>
      </c>
      <c r="I39" s="5">
        <v>1</v>
      </c>
      <c r="J39" s="5">
        <v>0</v>
      </c>
      <c r="K39" s="6">
        <v>0</v>
      </c>
      <c r="L39" s="102"/>
      <c r="Q39" s="3"/>
      <c r="R39" s="4"/>
      <c r="S39" s="4"/>
    </row>
    <row r="40" spans="3:19" ht="45" x14ac:dyDescent="0.25">
      <c r="C40" s="101" t="s">
        <v>67</v>
      </c>
      <c r="D40" s="80">
        <v>0.08</v>
      </c>
      <c r="E40" s="81" t="s">
        <v>48</v>
      </c>
      <c r="F40" s="82" t="s">
        <v>807</v>
      </c>
      <c r="G40" s="2" t="s">
        <v>842</v>
      </c>
      <c r="H40" s="2" t="s">
        <v>795</v>
      </c>
      <c r="I40" s="6">
        <v>1</v>
      </c>
      <c r="J40" s="6">
        <v>1</v>
      </c>
      <c r="K40" s="6">
        <v>1</v>
      </c>
      <c r="L40" s="102">
        <v>0.66600000000000004</v>
      </c>
      <c r="Q40" s="3"/>
      <c r="R40" s="4"/>
      <c r="S40" s="4"/>
    </row>
    <row r="41" spans="3:19" ht="45" x14ac:dyDescent="0.25">
      <c r="C41" s="101"/>
      <c r="D41" s="80"/>
      <c r="E41" s="81"/>
      <c r="F41" s="82"/>
      <c r="G41" s="2" t="s">
        <v>809</v>
      </c>
      <c r="H41" s="2" t="s">
        <v>843</v>
      </c>
      <c r="I41" s="5">
        <v>1</v>
      </c>
      <c r="J41" s="5">
        <v>0</v>
      </c>
      <c r="K41" s="6">
        <v>0</v>
      </c>
      <c r="L41" s="102"/>
      <c r="Q41" s="3"/>
      <c r="R41" s="4"/>
      <c r="S41" s="4"/>
    </row>
    <row r="42" spans="3:19" ht="30" x14ac:dyDescent="0.25">
      <c r="C42" s="101"/>
      <c r="D42" s="80"/>
      <c r="E42" s="81"/>
      <c r="F42" s="82"/>
      <c r="G42" s="2" t="s">
        <v>844</v>
      </c>
      <c r="H42" s="2" t="s">
        <v>845</v>
      </c>
      <c r="I42" s="5">
        <v>85</v>
      </c>
      <c r="J42" s="5">
        <v>124</v>
      </c>
      <c r="K42" s="6">
        <v>1</v>
      </c>
      <c r="L42" s="102"/>
      <c r="Q42" s="3"/>
      <c r="R42" s="4"/>
      <c r="S42" s="4"/>
    </row>
    <row r="43" spans="3:19" ht="30" x14ac:dyDescent="0.25">
      <c r="C43" s="101" t="s">
        <v>72</v>
      </c>
      <c r="D43" s="80">
        <v>0.08</v>
      </c>
      <c r="E43" s="81" t="s">
        <v>48</v>
      </c>
      <c r="F43" s="82" t="s">
        <v>760</v>
      </c>
      <c r="G43" s="2" t="s">
        <v>846</v>
      </c>
      <c r="H43" s="2" t="s">
        <v>847</v>
      </c>
      <c r="I43" s="5">
        <v>2</v>
      </c>
      <c r="J43" s="5">
        <v>1</v>
      </c>
      <c r="K43" s="6">
        <v>0.5</v>
      </c>
      <c r="L43" s="102">
        <v>0.185</v>
      </c>
      <c r="Q43" s="3"/>
      <c r="R43" s="4"/>
      <c r="S43" s="4"/>
    </row>
    <row r="44" spans="3:19" ht="45" x14ac:dyDescent="0.25">
      <c r="C44" s="101"/>
      <c r="D44" s="80"/>
      <c r="E44" s="81"/>
      <c r="F44" s="82"/>
      <c r="G44" s="2" t="s">
        <v>848</v>
      </c>
      <c r="H44" s="2" t="s">
        <v>849</v>
      </c>
      <c r="I44" s="5">
        <v>3</v>
      </c>
      <c r="J44" s="5">
        <v>0.17</v>
      </c>
      <c r="K44" s="6">
        <v>5.7000000000000002E-2</v>
      </c>
      <c r="L44" s="102"/>
      <c r="Q44" s="3"/>
      <c r="R44" s="4"/>
      <c r="S44" s="4"/>
    </row>
    <row r="45" spans="3:19" ht="135" x14ac:dyDescent="0.25">
      <c r="C45" s="101"/>
      <c r="D45" s="80"/>
      <c r="E45" s="81"/>
      <c r="F45" s="82"/>
      <c r="G45" s="2" t="s">
        <v>850</v>
      </c>
      <c r="H45" s="2" t="s">
        <v>851</v>
      </c>
      <c r="I45" s="6">
        <v>1</v>
      </c>
      <c r="J45" s="6">
        <v>0</v>
      </c>
      <c r="K45" s="6">
        <v>0</v>
      </c>
      <c r="L45" s="102"/>
      <c r="Q45" s="3"/>
      <c r="R45" s="4"/>
      <c r="S45" s="4"/>
    </row>
    <row r="46" spans="3:19" ht="150" x14ac:dyDescent="0.25">
      <c r="C46" s="101" t="s">
        <v>217</v>
      </c>
      <c r="D46" s="80">
        <v>0.08</v>
      </c>
      <c r="E46" s="81" t="s">
        <v>231</v>
      </c>
      <c r="F46" s="82" t="s">
        <v>852</v>
      </c>
      <c r="G46" s="2" t="s">
        <v>853</v>
      </c>
      <c r="H46" s="2" t="s">
        <v>854</v>
      </c>
      <c r="I46" s="6">
        <v>1</v>
      </c>
      <c r="J46" s="6">
        <v>0</v>
      </c>
      <c r="K46" s="6">
        <v>0</v>
      </c>
      <c r="L46" s="102">
        <v>0</v>
      </c>
      <c r="Q46" s="3"/>
      <c r="R46" s="4"/>
      <c r="S46" s="4"/>
    </row>
    <row r="47" spans="3:19" ht="60" x14ac:dyDescent="0.25">
      <c r="C47" s="101"/>
      <c r="D47" s="80"/>
      <c r="E47" s="81"/>
      <c r="F47" s="82"/>
      <c r="G47" s="2" t="s">
        <v>855</v>
      </c>
      <c r="H47" s="2" t="s">
        <v>856</v>
      </c>
      <c r="I47" s="6">
        <v>1</v>
      </c>
      <c r="J47" s="6">
        <v>0</v>
      </c>
      <c r="K47" s="6">
        <v>0</v>
      </c>
      <c r="L47" s="102"/>
      <c r="Q47" s="3"/>
      <c r="R47" s="4"/>
      <c r="S47" s="4"/>
    </row>
    <row r="48" spans="3:19" ht="45" x14ac:dyDescent="0.25">
      <c r="C48" s="101"/>
      <c r="D48" s="80"/>
      <c r="E48" s="81"/>
      <c r="F48" s="82"/>
      <c r="G48" s="2" t="s">
        <v>857</v>
      </c>
      <c r="H48" s="2" t="s">
        <v>858</v>
      </c>
      <c r="I48" s="6">
        <v>1</v>
      </c>
      <c r="J48" s="6">
        <v>0</v>
      </c>
      <c r="K48" s="6">
        <v>0</v>
      </c>
      <c r="L48" s="102"/>
      <c r="Q48" s="3"/>
      <c r="R48" s="4"/>
      <c r="S48" s="4"/>
    </row>
    <row r="49" spans="3:19" ht="120" x14ac:dyDescent="0.25">
      <c r="C49" s="101" t="s">
        <v>167</v>
      </c>
      <c r="D49" s="80">
        <v>0.08</v>
      </c>
      <c r="E49" s="81" t="s">
        <v>48</v>
      </c>
      <c r="F49" s="82" t="s">
        <v>859</v>
      </c>
      <c r="G49" s="2" t="s">
        <v>860</v>
      </c>
      <c r="H49" s="2" t="s">
        <v>861</v>
      </c>
      <c r="I49" s="6">
        <v>1</v>
      </c>
      <c r="J49" s="6">
        <v>0.1</v>
      </c>
      <c r="K49" s="6">
        <v>0.1</v>
      </c>
      <c r="L49" s="102">
        <v>0.1</v>
      </c>
      <c r="Q49" s="3"/>
      <c r="R49" s="4"/>
      <c r="S49" s="4"/>
    </row>
    <row r="50" spans="3:19" ht="60" x14ac:dyDescent="0.25">
      <c r="C50" s="101"/>
      <c r="D50" s="80"/>
      <c r="E50" s="81"/>
      <c r="F50" s="82"/>
      <c r="G50" s="2" t="s">
        <v>862</v>
      </c>
      <c r="H50" s="2" t="s">
        <v>863</v>
      </c>
      <c r="I50" s="5">
        <v>2</v>
      </c>
      <c r="J50" s="5">
        <v>0</v>
      </c>
      <c r="K50" s="6">
        <v>0</v>
      </c>
      <c r="L50" s="102"/>
      <c r="Q50" s="3"/>
      <c r="R50" s="4"/>
      <c r="S50" s="4"/>
    </row>
    <row r="51" spans="3:19" ht="45" x14ac:dyDescent="0.25">
      <c r="C51" s="101"/>
      <c r="D51" s="80"/>
      <c r="E51" s="81"/>
      <c r="F51" s="82"/>
      <c r="G51" s="2" t="s">
        <v>864</v>
      </c>
      <c r="H51" s="2" t="s">
        <v>865</v>
      </c>
      <c r="I51" s="6">
        <v>1</v>
      </c>
      <c r="J51" s="6">
        <v>0.2</v>
      </c>
      <c r="K51" s="6">
        <v>0.2</v>
      </c>
      <c r="L51" s="102"/>
      <c r="Q51" s="3"/>
      <c r="R51" s="4"/>
      <c r="S51" s="4"/>
    </row>
    <row r="52" spans="3:19" x14ac:dyDescent="0.25">
      <c r="C52" s="76" t="s">
        <v>122</v>
      </c>
      <c r="D52" s="76"/>
      <c r="E52" s="76"/>
      <c r="F52" s="76"/>
      <c r="G52" s="76"/>
      <c r="H52" s="76"/>
      <c r="I52" s="76"/>
      <c r="J52" s="2" t="s">
        <v>123</v>
      </c>
      <c r="K52" s="2" t="s">
        <v>123</v>
      </c>
      <c r="L52" s="7">
        <f>SUMPRODUCT(D22:D51,L22:L51)</f>
        <v>0.45303999999999994</v>
      </c>
      <c r="Q52" s="3" t="s">
        <v>124</v>
      </c>
      <c r="R52" s="4">
        <f>IF(F4="Trimestre I",L52,IF(F4="Trimestre II",#REF!,IF(F4="Trimestre III",#REF!,IF(F4="Trimestre IV",#REF!))))</f>
        <v>0.45303999999999994</v>
      </c>
      <c r="S52" s="4">
        <f>100%-R52</f>
        <v>0.54696000000000011</v>
      </c>
    </row>
    <row r="53" spans="3:19" hidden="1" x14ac:dyDescent="0.25">
      <c r="Q53" s="3"/>
      <c r="R53" s="4" t="s">
        <v>1</v>
      </c>
      <c r="S53" s="4" t="s">
        <v>2</v>
      </c>
    </row>
  </sheetData>
  <sheetProtection algorithmName="SHA-512" hashValue="3L9n9fLY9ugr1Jrf/mxy0Yr0ZMxKUflpsKKpWWAMsqmWbIE7zjmSfTv3kxbXfg3ZBWFEATrCt+vwEjksg8zOpQ==" saltValue="+P06xHFNRB/r7C0lwfbYdA==" spinCount="100000" sheet="1" objects="1" scenarios="1"/>
  <mergeCells count="57">
    <mergeCell ref="K1:L2"/>
    <mergeCell ref="C1:J2"/>
    <mergeCell ref="A6:A21"/>
    <mergeCell ref="Q19:R19"/>
    <mergeCell ref="C22:C23"/>
    <mergeCell ref="D22:D23"/>
    <mergeCell ref="E22:E23"/>
    <mergeCell ref="F22:F23"/>
    <mergeCell ref="L22:L23"/>
    <mergeCell ref="C4:E4"/>
    <mergeCell ref="C19:F19"/>
    <mergeCell ref="C28:C30"/>
    <mergeCell ref="D28:D30"/>
    <mergeCell ref="E28:E30"/>
    <mergeCell ref="F28:F30"/>
    <mergeCell ref="L28:L30"/>
    <mergeCell ref="C24:C26"/>
    <mergeCell ref="D24:D26"/>
    <mergeCell ref="E24:E26"/>
    <mergeCell ref="F24:F26"/>
    <mergeCell ref="L24:L26"/>
    <mergeCell ref="C33:C35"/>
    <mergeCell ref="D33:D35"/>
    <mergeCell ref="E33:E35"/>
    <mergeCell ref="F33:F35"/>
    <mergeCell ref="L33:L35"/>
    <mergeCell ref="C31:C32"/>
    <mergeCell ref="D31:D32"/>
    <mergeCell ref="E31:E32"/>
    <mergeCell ref="F31:F32"/>
    <mergeCell ref="L31:L32"/>
    <mergeCell ref="C40:C42"/>
    <mergeCell ref="D40:D42"/>
    <mergeCell ref="E40:E42"/>
    <mergeCell ref="F40:F42"/>
    <mergeCell ref="L40:L42"/>
    <mergeCell ref="C37:C39"/>
    <mergeCell ref="D37:D39"/>
    <mergeCell ref="E37:E39"/>
    <mergeCell ref="F37:F39"/>
    <mergeCell ref="L37:L39"/>
    <mergeCell ref="C46:C48"/>
    <mergeCell ref="D46:D48"/>
    <mergeCell ref="E46:E48"/>
    <mergeCell ref="F46:F48"/>
    <mergeCell ref="L46:L48"/>
    <mergeCell ref="C43:C45"/>
    <mergeCell ref="D43:D45"/>
    <mergeCell ref="E43:E45"/>
    <mergeCell ref="F43:F45"/>
    <mergeCell ref="L43:L45"/>
    <mergeCell ref="L49:L51"/>
    <mergeCell ref="C52:I52"/>
    <mergeCell ref="C49:C51"/>
    <mergeCell ref="D49:D51"/>
    <mergeCell ref="E49:E51"/>
    <mergeCell ref="F49:F51"/>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4F892-FC0C-4DC1-9903-9F811C9304A8}">
  <dimension ref="A1:S52"/>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 customWidth="1"/>
    <col min="5" max="5" width="5.42578125" customWidth="1"/>
    <col min="6" max="6" width="55.5703125" customWidth="1"/>
    <col min="7" max="8" width="35.5703125" customWidth="1"/>
    <col min="9" max="11" width="9.5703125" bestFit="1" customWidth="1"/>
    <col min="12" max="12" width="10" bestFit="1"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866</v>
      </c>
      <c r="D1" s="96"/>
      <c r="E1" s="96"/>
      <c r="F1" s="96"/>
      <c r="G1" s="96"/>
      <c r="H1" s="96"/>
      <c r="I1" s="96"/>
      <c r="J1" s="97"/>
      <c r="K1" s="72">
        <f>L51</f>
        <v>0.16464659999999998</v>
      </c>
      <c r="L1" s="73"/>
    </row>
    <row r="2" spans="1:12" ht="27" customHeight="1" thickBot="1" x14ac:dyDescent="0.3">
      <c r="C2" s="98"/>
      <c r="D2" s="99"/>
      <c r="E2" s="99"/>
      <c r="F2" s="99"/>
      <c r="G2" s="99"/>
      <c r="H2" s="99"/>
      <c r="I2" s="99"/>
      <c r="J2" s="100"/>
      <c r="K2" s="74"/>
      <c r="L2" s="75"/>
    </row>
    <row r="3" spans="1:12" x14ac:dyDescent="0.25"/>
    <row r="4" spans="1:12" x14ac:dyDescent="0.25">
      <c r="A4" s="19"/>
      <c r="C4" s="76" t="s">
        <v>126</v>
      </c>
      <c r="D4" s="76"/>
      <c r="E4" s="76"/>
      <c r="F4" s="69" t="s">
        <v>35</v>
      </c>
    </row>
    <row r="5" spans="1:12" x14ac:dyDescent="0.25">
      <c r="A5" s="19"/>
    </row>
    <row r="6" spans="1:12" ht="14.45" customHeight="1" x14ac:dyDescent="0.25">
      <c r="A6" s="84" t="s">
        <v>867</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36</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120" x14ac:dyDescent="0.25">
      <c r="C22" s="101" t="s">
        <v>54</v>
      </c>
      <c r="D22" s="80">
        <v>8.3400000000000002E-2</v>
      </c>
      <c r="E22" s="81" t="s">
        <v>48</v>
      </c>
      <c r="F22" s="82" t="s">
        <v>812</v>
      </c>
      <c r="G22" s="2" t="s">
        <v>868</v>
      </c>
      <c r="H22" s="2" t="s">
        <v>869</v>
      </c>
      <c r="I22" s="6">
        <v>1</v>
      </c>
      <c r="J22" s="6">
        <v>0</v>
      </c>
      <c r="K22" s="6">
        <v>0</v>
      </c>
      <c r="L22" s="102">
        <v>0</v>
      </c>
      <c r="Q22" s="3" t="str">
        <f>C22</f>
        <v>2</v>
      </c>
      <c r="R22" s="4">
        <f>IF(F4="Trimestre I",L22,IF(F4="Trimestre II",#REF!,IF(F4="Trimestre III",#REF!,IF(F4="Trimestre IV",#REF!))))</f>
        <v>0</v>
      </c>
      <c r="S22" s="4"/>
    </row>
    <row r="23" spans="1:19" ht="105" x14ac:dyDescent="0.25">
      <c r="C23" s="101"/>
      <c r="D23" s="80"/>
      <c r="E23" s="81"/>
      <c r="F23" s="82"/>
      <c r="G23" s="2" t="s">
        <v>870</v>
      </c>
      <c r="H23" s="2" t="s">
        <v>871</v>
      </c>
      <c r="I23" s="6">
        <v>1</v>
      </c>
      <c r="J23" s="6">
        <v>0</v>
      </c>
      <c r="K23" s="6">
        <v>0</v>
      </c>
      <c r="L23" s="102"/>
      <c r="Q23" s="3" t="str">
        <f>C25</f>
        <v>28</v>
      </c>
      <c r="R23" s="4">
        <f>IF(F4="Trimestre I",L25,IF(F4="Trimestre II",#REF!,IF(F4="Trimestre III",#REF!,IF(F4="Trimestre IV",#REF!))))</f>
        <v>0.125</v>
      </c>
      <c r="S23" s="4"/>
    </row>
    <row r="24" spans="1:19" ht="45" x14ac:dyDescent="0.25">
      <c r="C24" s="101"/>
      <c r="D24" s="80"/>
      <c r="E24" s="81"/>
      <c r="F24" s="82"/>
      <c r="G24" s="2" t="s">
        <v>815</v>
      </c>
      <c r="H24" s="2" t="s">
        <v>872</v>
      </c>
      <c r="I24" s="5">
        <v>2</v>
      </c>
      <c r="J24" s="5">
        <v>0</v>
      </c>
      <c r="K24" s="6">
        <v>0</v>
      </c>
      <c r="L24" s="102"/>
      <c r="Q24" s="3" t="str">
        <f>C28</f>
        <v>29</v>
      </c>
      <c r="R24" s="4">
        <f>IF(F4="Trimestre I",L28,IF(F4="Trimestre II",#REF!,IF(F4="Trimestre III",#REF!,IF(F4="Trimestre IV",#REF!))))</f>
        <v>0.33300000000000002</v>
      </c>
      <c r="S24" s="4"/>
    </row>
    <row r="25" spans="1:19" ht="150" x14ac:dyDescent="0.25">
      <c r="C25" s="101" t="s">
        <v>312</v>
      </c>
      <c r="D25" s="80">
        <v>8.3400000000000002E-2</v>
      </c>
      <c r="E25" s="81" t="s">
        <v>48</v>
      </c>
      <c r="F25" s="82" t="s">
        <v>873</v>
      </c>
      <c r="G25" s="2" t="s">
        <v>874</v>
      </c>
      <c r="H25" s="2" t="s">
        <v>875</v>
      </c>
      <c r="I25" s="6">
        <v>1</v>
      </c>
      <c r="J25" s="6">
        <v>0</v>
      </c>
      <c r="K25" s="6">
        <v>0</v>
      </c>
      <c r="L25" s="102">
        <v>0.125</v>
      </c>
      <c r="Q25" s="3" t="str">
        <f>C31</f>
        <v>30</v>
      </c>
      <c r="R25" s="4">
        <f>IF(F4="Trimestre I",L31,IF(F4="Trimestre II",#REF!,IF(F4="Trimestre III",#REF!,IF(F4="Trimestre IV",#REF!))))</f>
        <v>0.33300000000000002</v>
      </c>
      <c r="S25" s="4"/>
    </row>
    <row r="26" spans="1:19" ht="30" x14ac:dyDescent="0.25">
      <c r="C26" s="101"/>
      <c r="D26" s="80"/>
      <c r="E26" s="81"/>
      <c r="F26" s="82"/>
      <c r="G26" s="2" t="s">
        <v>876</v>
      </c>
      <c r="H26" s="2" t="s">
        <v>877</v>
      </c>
      <c r="I26" s="5">
        <v>1</v>
      </c>
      <c r="J26" s="5">
        <v>0</v>
      </c>
      <c r="K26" s="6">
        <v>0</v>
      </c>
      <c r="L26" s="102"/>
      <c r="Q26" s="3" t="str">
        <f>C34</f>
        <v>31</v>
      </c>
      <c r="R26" s="4">
        <f>IF(F4="Trimestre I",L34,IF(F4="Trimestre II",#REF!,IF(F4="Trimestre III",#REF!,IF(F4="Trimestre IV",#REF!))))</f>
        <v>0</v>
      </c>
      <c r="S26" s="4"/>
    </row>
    <row r="27" spans="1:19" ht="45" x14ac:dyDescent="0.25">
      <c r="C27" s="101"/>
      <c r="D27" s="80"/>
      <c r="E27" s="81"/>
      <c r="F27" s="82"/>
      <c r="G27" s="2" t="s">
        <v>878</v>
      </c>
      <c r="H27" s="2" t="s">
        <v>879</v>
      </c>
      <c r="I27" s="6">
        <v>1</v>
      </c>
      <c r="J27" s="6">
        <v>0.375</v>
      </c>
      <c r="K27" s="6">
        <v>0.375</v>
      </c>
      <c r="L27" s="102"/>
      <c r="Q27" s="3" t="str">
        <f>C37</f>
        <v>32</v>
      </c>
      <c r="R27" s="4">
        <f>IF(F4="Trimestre I",L37,IF(F4="Trimestre II",#REF!,IF(F4="Trimestre III",#REF!,IF(F4="Trimestre IV",#REF!))))</f>
        <v>0.14699999999999999</v>
      </c>
      <c r="S27" s="4"/>
    </row>
    <row r="28" spans="1:19" ht="60" x14ac:dyDescent="0.25">
      <c r="C28" s="101" t="s">
        <v>315</v>
      </c>
      <c r="D28" s="80">
        <v>8.3400000000000002E-2</v>
      </c>
      <c r="E28" s="81" t="s">
        <v>48</v>
      </c>
      <c r="F28" s="82" t="s">
        <v>880</v>
      </c>
      <c r="G28" s="2" t="s">
        <v>881</v>
      </c>
      <c r="H28" s="2" t="s">
        <v>882</v>
      </c>
      <c r="I28" s="5">
        <v>2</v>
      </c>
      <c r="J28" s="5">
        <v>0</v>
      </c>
      <c r="K28" s="6">
        <v>0</v>
      </c>
      <c r="L28" s="102">
        <v>0.33300000000000002</v>
      </c>
      <c r="Q28" s="3" t="str">
        <f>C40</f>
        <v>33</v>
      </c>
      <c r="R28" s="4">
        <f>IF(F4="Trimestre I",L40,IF(F4="Trimestre II",#REF!,IF(F4="Trimestre III",#REF!,IF(F4="Trimestre IV",#REF!))))</f>
        <v>0</v>
      </c>
      <c r="S28" s="4"/>
    </row>
    <row r="29" spans="1:19" ht="45" x14ac:dyDescent="0.25">
      <c r="C29" s="101"/>
      <c r="D29" s="80"/>
      <c r="E29" s="81"/>
      <c r="F29" s="82"/>
      <c r="G29" s="2" t="s">
        <v>781</v>
      </c>
      <c r="H29" s="2" t="s">
        <v>883</v>
      </c>
      <c r="I29" s="5">
        <v>1</v>
      </c>
      <c r="J29" s="5">
        <v>1</v>
      </c>
      <c r="K29" s="6">
        <v>1</v>
      </c>
      <c r="L29" s="102"/>
      <c r="Q29" s="3" t="str">
        <f>C42</f>
        <v>34</v>
      </c>
      <c r="R29" s="4">
        <f>IF(F4="Trimestre I",L42,IF(F4="Trimestre II",#REF!,IF(F4="Trimestre III",#REF!,IF(F4="Trimestre IV",#REF!))))</f>
        <v>1.7000000000000001E-2</v>
      </c>
      <c r="S29" s="4"/>
    </row>
    <row r="30" spans="1:19" ht="120" x14ac:dyDescent="0.25">
      <c r="C30" s="101"/>
      <c r="D30" s="80"/>
      <c r="E30" s="81"/>
      <c r="F30" s="82"/>
      <c r="G30" s="2" t="s">
        <v>884</v>
      </c>
      <c r="H30" s="2" t="s">
        <v>819</v>
      </c>
      <c r="I30" s="6">
        <v>1</v>
      </c>
      <c r="J30" s="6">
        <v>0</v>
      </c>
      <c r="K30" s="6">
        <v>0</v>
      </c>
      <c r="L30" s="102"/>
      <c r="Q30" s="3" t="str">
        <f>C44</f>
        <v>35</v>
      </c>
      <c r="R30" s="4">
        <f>IF(F4="Trimestre I",L44,IF(F4="Trimestre II",#REF!,IF(F4="Trimestre III",#REF!,IF(F4="Trimestre IV",#REF!))))</f>
        <v>2.1000000000000001E-2</v>
      </c>
      <c r="S30" s="4"/>
    </row>
    <row r="31" spans="1:19" ht="30" x14ac:dyDescent="0.25">
      <c r="C31" s="101" t="s">
        <v>323</v>
      </c>
      <c r="D31" s="80">
        <v>8.3299999999999999E-2</v>
      </c>
      <c r="E31" s="81" t="s">
        <v>48</v>
      </c>
      <c r="F31" s="82" t="s">
        <v>885</v>
      </c>
      <c r="G31" s="2" t="s">
        <v>886</v>
      </c>
      <c r="H31" s="2" t="s">
        <v>887</v>
      </c>
      <c r="I31" s="5">
        <v>4</v>
      </c>
      <c r="J31" s="5">
        <v>0</v>
      </c>
      <c r="K31" s="6">
        <v>0</v>
      </c>
      <c r="L31" s="102">
        <v>0.33300000000000002</v>
      </c>
      <c r="Q31" s="3" t="str">
        <f>C47</f>
        <v>36</v>
      </c>
      <c r="R31" s="4">
        <f>IF(F4="Trimestre I",L47,IF(F4="Trimestre II",#REF!,IF(F4="Trimestre III",#REF!,IF(F4="Trimestre IV",#REF!))))</f>
        <v>0</v>
      </c>
      <c r="S31" s="4"/>
    </row>
    <row r="32" spans="1:19" ht="30" x14ac:dyDescent="0.25">
      <c r="C32" s="101"/>
      <c r="D32" s="80"/>
      <c r="E32" s="81"/>
      <c r="F32" s="82"/>
      <c r="G32" s="2" t="s">
        <v>888</v>
      </c>
      <c r="H32" s="2" t="s">
        <v>889</v>
      </c>
      <c r="I32" s="6">
        <v>0.9</v>
      </c>
      <c r="J32" s="6">
        <v>0</v>
      </c>
      <c r="K32" s="6">
        <v>0</v>
      </c>
      <c r="L32" s="102"/>
      <c r="Q32" s="3" t="str">
        <f>C49</f>
        <v>37</v>
      </c>
      <c r="R32" s="4">
        <f>IF(F4="Trimestre I",L49,IF(F4="Trimestre II",#REF!,IF(F4="Trimestre III",#REF!,IF(F4="Trimestre IV",#REF!))))</f>
        <v>0</v>
      </c>
      <c r="S32" s="4"/>
    </row>
    <row r="33" spans="3:19" ht="30" x14ac:dyDescent="0.25">
      <c r="C33" s="101"/>
      <c r="D33" s="80"/>
      <c r="E33" s="81"/>
      <c r="F33" s="82"/>
      <c r="G33" s="2" t="s">
        <v>890</v>
      </c>
      <c r="H33" s="2" t="s">
        <v>891</v>
      </c>
      <c r="I33" s="5">
        <v>1</v>
      </c>
      <c r="J33" s="5">
        <v>1</v>
      </c>
      <c r="K33" s="6">
        <v>1</v>
      </c>
      <c r="L33" s="102"/>
      <c r="Q33" s="3" t="str">
        <f>C50</f>
        <v>38</v>
      </c>
      <c r="R33" s="4">
        <f>IF(F4="Trimestre I",L50,IF(F4="Trimestre II",#REF!,IF(F4="Trimestre III",#REF!,IF(F4="Trimestre IV",#REF!))))</f>
        <v>1</v>
      </c>
      <c r="S33" s="4"/>
    </row>
    <row r="34" spans="3:19" ht="30" x14ac:dyDescent="0.25">
      <c r="C34" s="101" t="s">
        <v>327</v>
      </c>
      <c r="D34" s="80">
        <v>8.3400000000000002E-2</v>
      </c>
      <c r="E34" s="81" t="s">
        <v>48</v>
      </c>
      <c r="F34" s="82" t="s">
        <v>892</v>
      </c>
      <c r="G34" s="2" t="s">
        <v>893</v>
      </c>
      <c r="H34" s="2" t="s">
        <v>894</v>
      </c>
      <c r="I34" s="5">
        <v>1</v>
      </c>
      <c r="J34" s="5">
        <v>0</v>
      </c>
      <c r="K34" s="6">
        <v>0</v>
      </c>
      <c r="L34" s="102">
        <v>0</v>
      </c>
      <c r="Q34" s="3"/>
      <c r="R34" s="4"/>
      <c r="S34" s="4"/>
    </row>
    <row r="35" spans="3:19" ht="45" x14ac:dyDescent="0.25">
      <c r="C35" s="101"/>
      <c r="D35" s="80"/>
      <c r="E35" s="81"/>
      <c r="F35" s="82"/>
      <c r="G35" s="2" t="s">
        <v>895</v>
      </c>
      <c r="H35" s="2" t="s">
        <v>896</v>
      </c>
      <c r="I35" s="5">
        <v>1</v>
      </c>
      <c r="J35" s="5">
        <v>0</v>
      </c>
      <c r="K35" s="6">
        <v>0</v>
      </c>
      <c r="L35" s="102"/>
      <c r="Q35" s="3"/>
      <c r="R35" s="4"/>
      <c r="S35" s="4"/>
    </row>
    <row r="36" spans="3:19" ht="60" x14ac:dyDescent="0.25">
      <c r="C36" s="101"/>
      <c r="D36" s="80"/>
      <c r="E36" s="81"/>
      <c r="F36" s="82"/>
      <c r="G36" s="2" t="s">
        <v>897</v>
      </c>
      <c r="H36" s="2" t="s">
        <v>898</v>
      </c>
      <c r="I36" s="5">
        <v>3</v>
      </c>
      <c r="J36" s="5">
        <v>0</v>
      </c>
      <c r="K36" s="6">
        <v>0</v>
      </c>
      <c r="L36" s="102"/>
      <c r="Q36" s="3"/>
      <c r="R36" s="4"/>
      <c r="S36" s="4"/>
    </row>
    <row r="37" spans="3:19" ht="120" x14ac:dyDescent="0.25">
      <c r="C37" s="101" t="s">
        <v>330</v>
      </c>
      <c r="D37" s="80">
        <v>8.3299999999999999E-2</v>
      </c>
      <c r="E37" s="81" t="s">
        <v>48</v>
      </c>
      <c r="F37" s="82" t="s">
        <v>899</v>
      </c>
      <c r="G37" s="2" t="s">
        <v>900</v>
      </c>
      <c r="H37" s="2" t="s">
        <v>901</v>
      </c>
      <c r="I37" s="6">
        <v>1</v>
      </c>
      <c r="J37" s="6">
        <v>0</v>
      </c>
      <c r="K37" s="6">
        <v>0</v>
      </c>
      <c r="L37" s="102">
        <v>0.14699999999999999</v>
      </c>
      <c r="Q37" s="3"/>
      <c r="R37" s="4"/>
      <c r="S37" s="4"/>
    </row>
    <row r="38" spans="3:19" ht="105" x14ac:dyDescent="0.25">
      <c r="C38" s="101"/>
      <c r="D38" s="80"/>
      <c r="E38" s="81"/>
      <c r="F38" s="82"/>
      <c r="G38" s="2" t="s">
        <v>902</v>
      </c>
      <c r="H38" s="2" t="s">
        <v>903</v>
      </c>
      <c r="I38" s="6">
        <v>1</v>
      </c>
      <c r="J38" s="6">
        <v>0.33329999999999999</v>
      </c>
      <c r="K38" s="6">
        <v>0.33329999999999999</v>
      </c>
      <c r="L38" s="102"/>
      <c r="Q38" s="3"/>
      <c r="R38" s="4"/>
      <c r="S38" s="4"/>
    </row>
    <row r="39" spans="3:19" x14ac:dyDescent="0.25">
      <c r="C39" s="101"/>
      <c r="D39" s="80"/>
      <c r="E39" s="81"/>
      <c r="F39" s="82"/>
      <c r="G39" s="2" t="s">
        <v>904</v>
      </c>
      <c r="H39" s="2" t="s">
        <v>905</v>
      </c>
      <c r="I39" s="5">
        <v>3</v>
      </c>
      <c r="J39" s="5">
        <v>0.33</v>
      </c>
      <c r="K39" s="6">
        <v>0.11</v>
      </c>
      <c r="L39" s="102"/>
      <c r="Q39" s="3"/>
      <c r="R39" s="4"/>
      <c r="S39" s="4"/>
    </row>
    <row r="40" spans="3:19" ht="30" x14ac:dyDescent="0.25">
      <c r="C40" s="101" t="s">
        <v>336</v>
      </c>
      <c r="D40" s="80">
        <v>8.3299999999999999E-2</v>
      </c>
      <c r="E40" s="81" t="s">
        <v>48</v>
      </c>
      <c r="F40" s="82" t="s">
        <v>906</v>
      </c>
      <c r="G40" s="2" t="s">
        <v>907</v>
      </c>
      <c r="H40" s="2" t="s">
        <v>908</v>
      </c>
      <c r="I40" s="5">
        <v>1</v>
      </c>
      <c r="J40" s="5">
        <v>0</v>
      </c>
      <c r="K40" s="6">
        <v>0</v>
      </c>
      <c r="L40" s="102">
        <v>0</v>
      </c>
      <c r="Q40" s="3"/>
      <c r="R40" s="4"/>
      <c r="S40" s="4"/>
    </row>
    <row r="41" spans="3:19" ht="68.45" customHeight="1" x14ac:dyDescent="0.25">
      <c r="C41" s="101"/>
      <c r="D41" s="80"/>
      <c r="E41" s="81"/>
      <c r="F41" s="82"/>
      <c r="G41" s="2" t="s">
        <v>909</v>
      </c>
      <c r="H41" s="2" t="s">
        <v>910</v>
      </c>
      <c r="I41" s="5">
        <v>1</v>
      </c>
      <c r="J41" s="5">
        <v>0</v>
      </c>
      <c r="K41" s="6">
        <v>0</v>
      </c>
      <c r="L41" s="102"/>
      <c r="Q41" s="3"/>
      <c r="R41" s="4"/>
      <c r="S41" s="4"/>
    </row>
    <row r="42" spans="3:19" x14ac:dyDescent="0.25">
      <c r="C42" s="101" t="s">
        <v>343</v>
      </c>
      <c r="D42" s="80">
        <v>8.3299999999999999E-2</v>
      </c>
      <c r="E42" s="81" t="s">
        <v>48</v>
      </c>
      <c r="F42" s="82" t="s">
        <v>793</v>
      </c>
      <c r="G42" s="2" t="s">
        <v>911</v>
      </c>
      <c r="H42" s="2" t="s">
        <v>912</v>
      </c>
      <c r="I42" s="5">
        <v>1</v>
      </c>
      <c r="J42" s="5">
        <v>0</v>
      </c>
      <c r="K42" s="6">
        <v>0</v>
      </c>
      <c r="L42" s="102">
        <v>1.7000000000000001E-2</v>
      </c>
      <c r="Q42" s="3"/>
      <c r="R42" s="4"/>
      <c r="S42" s="4"/>
    </row>
    <row r="43" spans="3:19" ht="71.45" customHeight="1" x14ac:dyDescent="0.25">
      <c r="C43" s="101"/>
      <c r="D43" s="80"/>
      <c r="E43" s="81"/>
      <c r="F43" s="82"/>
      <c r="G43" s="2" t="s">
        <v>796</v>
      </c>
      <c r="H43" s="2" t="s">
        <v>913</v>
      </c>
      <c r="I43" s="5">
        <v>13</v>
      </c>
      <c r="J43" s="5">
        <v>0.46</v>
      </c>
      <c r="K43" s="6">
        <v>3.5000000000000003E-2</v>
      </c>
      <c r="L43" s="102"/>
      <c r="Q43" s="3"/>
      <c r="R43" s="4"/>
      <c r="S43" s="4"/>
    </row>
    <row r="44" spans="3:19" ht="30" x14ac:dyDescent="0.25">
      <c r="C44" s="101" t="s">
        <v>349</v>
      </c>
      <c r="D44" s="80">
        <v>8.3299999999999999E-2</v>
      </c>
      <c r="E44" s="81" t="s">
        <v>48</v>
      </c>
      <c r="F44" s="82" t="s">
        <v>914</v>
      </c>
      <c r="G44" s="2" t="s">
        <v>915</v>
      </c>
      <c r="H44" s="2" t="s">
        <v>802</v>
      </c>
      <c r="I44" s="5">
        <v>1</v>
      </c>
      <c r="J44" s="5">
        <v>0</v>
      </c>
      <c r="K44" s="6">
        <v>0</v>
      </c>
      <c r="L44" s="102">
        <v>2.1000000000000001E-2</v>
      </c>
      <c r="Q44" s="3"/>
      <c r="R44" s="4"/>
      <c r="S44" s="4"/>
    </row>
    <row r="45" spans="3:19" ht="45" x14ac:dyDescent="0.25">
      <c r="C45" s="101"/>
      <c r="D45" s="80"/>
      <c r="E45" s="81"/>
      <c r="F45" s="82"/>
      <c r="G45" s="2" t="s">
        <v>916</v>
      </c>
      <c r="H45" s="2" t="s">
        <v>917</v>
      </c>
      <c r="I45" s="5">
        <v>4</v>
      </c>
      <c r="J45" s="5">
        <v>0.25</v>
      </c>
      <c r="K45" s="6">
        <v>6.3E-2</v>
      </c>
      <c r="L45" s="102"/>
      <c r="Q45" s="3"/>
      <c r="R45" s="4"/>
      <c r="S45" s="4"/>
    </row>
    <row r="46" spans="3:19" ht="30" x14ac:dyDescent="0.25">
      <c r="C46" s="101"/>
      <c r="D46" s="80"/>
      <c r="E46" s="81"/>
      <c r="F46" s="82"/>
      <c r="G46" s="2" t="s">
        <v>918</v>
      </c>
      <c r="H46" s="2" t="s">
        <v>919</v>
      </c>
      <c r="I46" s="5">
        <v>1</v>
      </c>
      <c r="J46" s="5">
        <v>0</v>
      </c>
      <c r="K46" s="6">
        <v>0</v>
      </c>
      <c r="L46" s="102"/>
      <c r="Q46" s="3"/>
      <c r="R46" s="4"/>
      <c r="S46" s="4"/>
    </row>
    <row r="47" spans="3:19" ht="94.5" customHeight="1" x14ac:dyDescent="0.25">
      <c r="C47" s="101" t="s">
        <v>352</v>
      </c>
      <c r="D47" s="80">
        <v>8.3299999999999999E-2</v>
      </c>
      <c r="E47" s="81" t="s">
        <v>48</v>
      </c>
      <c r="F47" s="82" t="s">
        <v>807</v>
      </c>
      <c r="G47" s="2" t="s">
        <v>920</v>
      </c>
      <c r="H47" s="2" t="s">
        <v>921</v>
      </c>
      <c r="I47" s="5">
        <v>1</v>
      </c>
      <c r="J47" s="5">
        <v>0</v>
      </c>
      <c r="K47" s="6">
        <v>0</v>
      </c>
      <c r="L47" s="102">
        <v>0</v>
      </c>
      <c r="Q47" s="3"/>
      <c r="R47" s="4"/>
      <c r="S47" s="4"/>
    </row>
    <row r="48" spans="3:19" ht="30" x14ac:dyDescent="0.25">
      <c r="C48" s="101"/>
      <c r="D48" s="80"/>
      <c r="E48" s="81"/>
      <c r="F48" s="82"/>
      <c r="G48" s="2" t="s">
        <v>922</v>
      </c>
      <c r="H48" s="2" t="s">
        <v>923</v>
      </c>
      <c r="I48" s="5">
        <v>1</v>
      </c>
      <c r="J48" s="5">
        <v>0</v>
      </c>
      <c r="K48" s="6">
        <v>0</v>
      </c>
      <c r="L48" s="102"/>
      <c r="Q48" s="3"/>
      <c r="R48" s="4"/>
      <c r="S48" s="4"/>
    </row>
    <row r="49" spans="3:19" ht="102.6" customHeight="1" x14ac:dyDescent="0.25">
      <c r="C49" s="2" t="s">
        <v>675</v>
      </c>
      <c r="D49" s="6">
        <v>8.3299999999999999E-2</v>
      </c>
      <c r="E49" s="10" t="s">
        <v>48</v>
      </c>
      <c r="F49" s="1" t="s">
        <v>924</v>
      </c>
      <c r="G49" s="2" t="s">
        <v>925</v>
      </c>
      <c r="H49" s="2" t="s">
        <v>926</v>
      </c>
      <c r="I49" s="5">
        <v>1</v>
      </c>
      <c r="J49" s="5">
        <v>0</v>
      </c>
      <c r="K49" s="6">
        <v>0</v>
      </c>
      <c r="L49" s="8">
        <v>0</v>
      </c>
      <c r="Q49" s="3"/>
      <c r="R49" s="4"/>
      <c r="S49" s="4"/>
    </row>
    <row r="50" spans="3:19" ht="81.95" customHeight="1" x14ac:dyDescent="0.25">
      <c r="C50" s="2" t="s">
        <v>678</v>
      </c>
      <c r="D50" s="6">
        <v>8.3299999999999999E-2</v>
      </c>
      <c r="E50" s="10" t="s">
        <v>48</v>
      </c>
      <c r="F50" s="1" t="s">
        <v>835</v>
      </c>
      <c r="G50" s="2" t="s">
        <v>836</v>
      </c>
      <c r="H50" s="2" t="s">
        <v>113</v>
      </c>
      <c r="I50" s="6">
        <v>1</v>
      </c>
      <c r="J50" s="6">
        <v>1</v>
      </c>
      <c r="K50" s="6">
        <v>1</v>
      </c>
      <c r="L50" s="8">
        <v>1</v>
      </c>
      <c r="Q50" s="3"/>
      <c r="R50" s="4"/>
      <c r="S50" s="4"/>
    </row>
    <row r="51" spans="3:19" ht="15.95" customHeight="1" x14ac:dyDescent="0.25">
      <c r="C51" s="76" t="s">
        <v>122</v>
      </c>
      <c r="D51" s="76"/>
      <c r="E51" s="76"/>
      <c r="F51" s="76"/>
      <c r="G51" s="76"/>
      <c r="H51" s="76"/>
      <c r="I51" s="76"/>
      <c r="J51" s="2" t="s">
        <v>123</v>
      </c>
      <c r="K51" s="2" t="s">
        <v>123</v>
      </c>
      <c r="L51" s="7">
        <f>SUMPRODUCT(D22:D50,L22:L50)</f>
        <v>0.16464659999999998</v>
      </c>
      <c r="Q51" s="3" t="s">
        <v>124</v>
      </c>
      <c r="R51" s="4">
        <f>IF(F4="Trimestre I",L51,IF(F4="Trimestre II",#REF!,IF(F4="Trimestre III",#REF!,IF(F4="Trimestre IV",#REF!))))</f>
        <v>0.16464659999999998</v>
      </c>
      <c r="S51" s="4">
        <f>100%-R51</f>
        <v>0.83535340000000002</v>
      </c>
    </row>
    <row r="52" spans="3:19" hidden="1" x14ac:dyDescent="0.25">
      <c r="Q52" s="3"/>
      <c r="R52" s="4" t="s">
        <v>1</v>
      </c>
      <c r="S52" s="4" t="s">
        <v>2</v>
      </c>
    </row>
  </sheetData>
  <sheetProtection algorithmName="SHA-512" hashValue="TWr+BTqIkqqG09ls++UIfMKi9iUKHBngqCKwsw5t6UgeAxV/UHD7Aaikz5/s3oEKL36bE0UwmwJrZevBM2nrXA==" saltValue="HccmYzO2MdACHryIPzNFLw==" spinCount="100000" sheet="1" objects="1" scenarios="1"/>
  <mergeCells count="57">
    <mergeCell ref="C1:J2"/>
    <mergeCell ref="K1:L2"/>
    <mergeCell ref="Q19:R19"/>
    <mergeCell ref="C4:E4"/>
    <mergeCell ref="C19:F19"/>
    <mergeCell ref="A6:A21"/>
    <mergeCell ref="C22:C24"/>
    <mergeCell ref="D22:D24"/>
    <mergeCell ref="E22:E24"/>
    <mergeCell ref="F22:F24"/>
    <mergeCell ref="L22:L24"/>
    <mergeCell ref="C28:C30"/>
    <mergeCell ref="D28:D30"/>
    <mergeCell ref="E28:E30"/>
    <mergeCell ref="F28:F30"/>
    <mergeCell ref="L28:L30"/>
    <mergeCell ref="C25:C27"/>
    <mergeCell ref="D25:D27"/>
    <mergeCell ref="E25:E27"/>
    <mergeCell ref="F25:F27"/>
    <mergeCell ref="L25:L27"/>
    <mergeCell ref="C34:C36"/>
    <mergeCell ref="D34:D36"/>
    <mergeCell ref="E34:E36"/>
    <mergeCell ref="F34:F36"/>
    <mergeCell ref="L34:L36"/>
    <mergeCell ref="C31:C33"/>
    <mergeCell ref="D31:D33"/>
    <mergeCell ref="E31:E33"/>
    <mergeCell ref="F31:F33"/>
    <mergeCell ref="L31:L33"/>
    <mergeCell ref="C40:C41"/>
    <mergeCell ref="D40:D41"/>
    <mergeCell ref="E40:E41"/>
    <mergeCell ref="F40:F41"/>
    <mergeCell ref="L40:L41"/>
    <mergeCell ref="C37:C39"/>
    <mergeCell ref="D37:D39"/>
    <mergeCell ref="E37:E39"/>
    <mergeCell ref="F37:F39"/>
    <mergeCell ref="L37:L39"/>
    <mergeCell ref="C44:C46"/>
    <mergeCell ref="D44:D46"/>
    <mergeCell ref="E44:E46"/>
    <mergeCell ref="F44:F46"/>
    <mergeCell ref="L44:L46"/>
    <mergeCell ref="C42:C43"/>
    <mergeCell ref="D42:D43"/>
    <mergeCell ref="E42:E43"/>
    <mergeCell ref="F42:F43"/>
    <mergeCell ref="L42:L43"/>
    <mergeCell ref="L47:L48"/>
    <mergeCell ref="C51:I51"/>
    <mergeCell ref="C47:C48"/>
    <mergeCell ref="D47:D48"/>
    <mergeCell ref="E47:E48"/>
    <mergeCell ref="F47:F48"/>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B9F3A-8D65-4C23-A04B-C60B56DCDDD1}">
  <dimension ref="A1:S46"/>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 customWidth="1"/>
    <col min="5" max="5" width="5.85546875" customWidth="1"/>
    <col min="6" max="6" width="56.5703125" customWidth="1"/>
    <col min="7" max="8" width="35.5703125" customWidth="1"/>
    <col min="9" max="11" width="9.5703125" bestFit="1" customWidth="1"/>
    <col min="12" max="12" width="10.28515625" bestFit="1"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927</v>
      </c>
      <c r="D1" s="96"/>
      <c r="E1" s="96"/>
      <c r="F1" s="96"/>
      <c r="G1" s="96"/>
      <c r="H1" s="96"/>
      <c r="I1" s="96"/>
      <c r="J1" s="97"/>
      <c r="K1" s="72">
        <f>L45</f>
        <v>0.29544000000000004</v>
      </c>
      <c r="L1" s="73"/>
    </row>
    <row r="2" spans="1:12" ht="27" customHeight="1" thickBot="1" x14ac:dyDescent="0.3">
      <c r="C2" s="98"/>
      <c r="D2" s="99"/>
      <c r="E2" s="99"/>
      <c r="F2" s="99"/>
      <c r="G2" s="99"/>
      <c r="H2" s="99"/>
      <c r="I2" s="99"/>
      <c r="J2" s="100"/>
      <c r="K2" s="74"/>
      <c r="L2" s="75"/>
    </row>
    <row r="3" spans="1:12" x14ac:dyDescent="0.25"/>
    <row r="4" spans="1:12" x14ac:dyDescent="0.25">
      <c r="A4" s="19"/>
      <c r="C4" s="76" t="s">
        <v>928</v>
      </c>
      <c r="D4" s="76"/>
      <c r="E4" s="76"/>
      <c r="F4" s="69" t="s">
        <v>35</v>
      </c>
    </row>
    <row r="5" spans="1:12" x14ac:dyDescent="0.25">
      <c r="A5" s="19"/>
    </row>
    <row r="6" spans="1:12" ht="14.45" customHeight="1" x14ac:dyDescent="0.25">
      <c r="A6" s="84" t="s">
        <v>1775</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ht="30.95" customHeight="1" x14ac:dyDescent="0.25">
      <c r="A19" s="84"/>
      <c r="C19" s="77" t="s">
        <v>36</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45" x14ac:dyDescent="0.25">
      <c r="C22" s="101" t="s">
        <v>274</v>
      </c>
      <c r="D22" s="80">
        <v>0.08</v>
      </c>
      <c r="E22" s="81" t="s">
        <v>48</v>
      </c>
      <c r="F22" s="82" t="s">
        <v>929</v>
      </c>
      <c r="G22" s="2" t="s">
        <v>773</v>
      </c>
      <c r="H22" s="2" t="s">
        <v>930</v>
      </c>
      <c r="I22" s="6">
        <v>1</v>
      </c>
      <c r="J22" s="6">
        <v>0.33329999999999999</v>
      </c>
      <c r="K22" s="6">
        <v>0.33329999999999999</v>
      </c>
      <c r="L22" s="102">
        <v>0.111</v>
      </c>
      <c r="Q22" s="3" t="str">
        <f>C22</f>
        <v>21</v>
      </c>
      <c r="R22" s="4">
        <f>IF(F4="Trimestre I",L22,IF(F4="Trimestre II",#REF!,IF(F4="Trimestre III",#REF!,IF(F4="Trimestre IV",#REF!))))</f>
        <v>0.111</v>
      </c>
      <c r="S22" s="4"/>
    </row>
    <row r="23" spans="1:19" ht="30" x14ac:dyDescent="0.25">
      <c r="C23" s="101"/>
      <c r="D23" s="80"/>
      <c r="E23" s="81"/>
      <c r="F23" s="82"/>
      <c r="G23" s="2" t="s">
        <v>870</v>
      </c>
      <c r="H23" s="2" t="s">
        <v>795</v>
      </c>
      <c r="I23" s="6">
        <v>1</v>
      </c>
      <c r="J23" s="6">
        <v>0</v>
      </c>
      <c r="K23" s="6">
        <v>0</v>
      </c>
      <c r="L23" s="102"/>
      <c r="Q23" s="3" t="str">
        <f>C25</f>
        <v>22</v>
      </c>
      <c r="R23" s="4">
        <f>IF(F4="Trimestre I",L25,IF(F4="Trimestre II",#REF!,IF(F4="Trimestre III",#REF!,IF(F4="Trimestre IV",#REF!))))</f>
        <v>0.33300000000000002</v>
      </c>
      <c r="S23" s="4"/>
    </row>
    <row r="24" spans="1:19" ht="30" x14ac:dyDescent="0.25">
      <c r="C24" s="101"/>
      <c r="D24" s="80"/>
      <c r="E24" s="81"/>
      <c r="F24" s="82"/>
      <c r="G24" s="2" t="s">
        <v>815</v>
      </c>
      <c r="H24" s="2" t="s">
        <v>795</v>
      </c>
      <c r="I24" s="6">
        <v>1</v>
      </c>
      <c r="J24" s="6">
        <v>0</v>
      </c>
      <c r="K24" s="6">
        <v>0</v>
      </c>
      <c r="L24" s="102"/>
      <c r="Q24" s="3" t="str">
        <f>C28</f>
        <v>23</v>
      </c>
      <c r="R24" s="4">
        <f>IF(F4="Trimestre I",L28,IF(F4="Trimestre II",#REF!,IF(F4="Trimestre III",#REF!,IF(F4="Trimestre IV",#REF!))))</f>
        <v>0</v>
      </c>
      <c r="S24" s="4"/>
    </row>
    <row r="25" spans="1:19" ht="45" x14ac:dyDescent="0.25">
      <c r="C25" s="101" t="s">
        <v>280</v>
      </c>
      <c r="D25" s="80">
        <v>0.08</v>
      </c>
      <c r="E25" s="81" t="s">
        <v>48</v>
      </c>
      <c r="F25" s="82" t="s">
        <v>778</v>
      </c>
      <c r="G25" s="2" t="s">
        <v>779</v>
      </c>
      <c r="H25" s="2" t="s">
        <v>780</v>
      </c>
      <c r="I25" s="6">
        <v>1</v>
      </c>
      <c r="J25" s="6">
        <v>0</v>
      </c>
      <c r="K25" s="6">
        <v>0</v>
      </c>
      <c r="L25" s="102">
        <v>0.33300000000000002</v>
      </c>
      <c r="Q25" s="3" t="str">
        <f>C29</f>
        <v>26</v>
      </c>
      <c r="R25" s="4">
        <f>IF(F4="Trimestre I",L29,IF(F4="Trimestre II",#REF!,IF(F4="Trimestre III",#REF!,IF(F4="Trimestre IV",#REF!))))</f>
        <v>0.44400000000000001</v>
      </c>
      <c r="S25" s="4"/>
    </row>
    <row r="26" spans="1:19" ht="45" x14ac:dyDescent="0.25">
      <c r="C26" s="101"/>
      <c r="D26" s="80"/>
      <c r="E26" s="81"/>
      <c r="F26" s="82"/>
      <c r="G26" s="2" t="s">
        <v>781</v>
      </c>
      <c r="H26" s="2" t="s">
        <v>780</v>
      </c>
      <c r="I26" s="6">
        <v>1</v>
      </c>
      <c r="J26" s="6">
        <v>1</v>
      </c>
      <c r="K26" s="6">
        <v>1</v>
      </c>
      <c r="L26" s="102"/>
      <c r="Q26" s="3" t="str">
        <f>C32</f>
        <v>27</v>
      </c>
      <c r="R26" s="4">
        <f>IF(F4="Trimestre I",L32,IF(F4="Trimestre II",#REF!,IF(F4="Trimestre III",#REF!,IF(F4="Trimestre IV",#REF!))))</f>
        <v>0.46600000000000003</v>
      </c>
      <c r="S26" s="4"/>
    </row>
    <row r="27" spans="1:19" ht="120" x14ac:dyDescent="0.25">
      <c r="C27" s="101"/>
      <c r="D27" s="80"/>
      <c r="E27" s="81"/>
      <c r="F27" s="82"/>
      <c r="G27" s="2" t="s">
        <v>783</v>
      </c>
      <c r="H27" s="2" t="s">
        <v>819</v>
      </c>
      <c r="I27" s="6">
        <v>1</v>
      </c>
      <c r="J27" s="6">
        <v>0</v>
      </c>
      <c r="K27" s="6">
        <v>0</v>
      </c>
      <c r="L27" s="102"/>
      <c r="Q27" s="3" t="str">
        <f>C35</f>
        <v>28</v>
      </c>
      <c r="R27" s="4">
        <f>IF(F4="Trimestre I",L35,IF(F4="Trimestre II",#REF!,IF(F4="Trimestre III",#REF!,IF(F4="Trimestre IV",#REF!))))</f>
        <v>0.48299999999999998</v>
      </c>
      <c r="S27" s="4"/>
    </row>
    <row r="28" spans="1:19" ht="78.75" x14ac:dyDescent="0.25">
      <c r="C28" s="2" t="s">
        <v>288</v>
      </c>
      <c r="D28" s="6">
        <v>0.08</v>
      </c>
      <c r="E28" s="10" t="s">
        <v>48</v>
      </c>
      <c r="F28" s="1" t="s">
        <v>785</v>
      </c>
      <c r="G28" s="2" t="s">
        <v>786</v>
      </c>
      <c r="H28" s="2" t="s">
        <v>931</v>
      </c>
      <c r="I28" s="6">
        <v>1</v>
      </c>
      <c r="J28" s="6">
        <v>0</v>
      </c>
      <c r="K28" s="6">
        <v>0</v>
      </c>
      <c r="L28" s="8">
        <v>0</v>
      </c>
      <c r="Q28" s="3" t="str">
        <f>C38</f>
        <v>29</v>
      </c>
      <c r="R28" s="4">
        <f>IF(F4="Trimestre I",L38,IF(F4="Trimestre II",#REF!,IF(F4="Trimestre III",#REF!,IF(F4="Trimestre IV",#REF!))))</f>
        <v>0.5</v>
      </c>
      <c r="S28" s="4"/>
    </row>
    <row r="29" spans="1:19" ht="60" x14ac:dyDescent="0.25">
      <c r="C29" s="101" t="s">
        <v>303</v>
      </c>
      <c r="D29" s="80">
        <v>0.16</v>
      </c>
      <c r="E29" s="81" t="s">
        <v>48</v>
      </c>
      <c r="F29" s="82" t="s">
        <v>932</v>
      </c>
      <c r="G29" s="2" t="s">
        <v>789</v>
      </c>
      <c r="H29" s="2" t="s">
        <v>931</v>
      </c>
      <c r="I29" s="6">
        <v>1</v>
      </c>
      <c r="J29" s="6">
        <v>1</v>
      </c>
      <c r="K29" s="6">
        <v>1</v>
      </c>
      <c r="L29" s="102">
        <v>0.44400000000000001</v>
      </c>
      <c r="Q29" s="3" t="str">
        <f>C40</f>
        <v>30</v>
      </c>
      <c r="R29" s="4">
        <f>IF(F4="Trimestre I",L40,IF(F4="Trimestre II",#REF!,IF(F4="Trimestre III",#REF!,IF(F4="Trimestre IV",#REF!))))</f>
        <v>0.125</v>
      </c>
      <c r="S29" s="4"/>
    </row>
    <row r="30" spans="1:19" ht="30" x14ac:dyDescent="0.25">
      <c r="C30" s="101"/>
      <c r="D30" s="80"/>
      <c r="E30" s="81"/>
      <c r="F30" s="82"/>
      <c r="G30" s="2" t="s">
        <v>825</v>
      </c>
      <c r="H30" s="2" t="s">
        <v>792</v>
      </c>
      <c r="I30" s="6">
        <v>1</v>
      </c>
      <c r="J30" s="6">
        <v>0</v>
      </c>
      <c r="K30" s="6">
        <v>0</v>
      </c>
      <c r="L30" s="102"/>
      <c r="Q30" s="3" t="str">
        <f>C43</f>
        <v>31</v>
      </c>
      <c r="R30" s="4">
        <f>IF(F4="Trimestre I",L43,IF(F4="Trimestre II",#REF!,IF(F4="Trimestre III",#REF!,IF(F4="Trimestre IV",#REF!))))</f>
        <v>0</v>
      </c>
      <c r="S30" s="4"/>
    </row>
    <row r="31" spans="1:19" ht="45" x14ac:dyDescent="0.25">
      <c r="C31" s="101"/>
      <c r="D31" s="80"/>
      <c r="E31" s="81"/>
      <c r="F31" s="82"/>
      <c r="G31" s="2" t="s">
        <v>791</v>
      </c>
      <c r="H31" s="2" t="s">
        <v>792</v>
      </c>
      <c r="I31" s="6">
        <v>1</v>
      </c>
      <c r="J31" s="6">
        <v>0.33329999999999999</v>
      </c>
      <c r="K31" s="6">
        <v>0.33329999999999999</v>
      </c>
      <c r="L31" s="102"/>
      <c r="Q31" s="3"/>
      <c r="R31" s="4"/>
      <c r="S31" s="4"/>
    </row>
    <row r="32" spans="1:19" ht="60" x14ac:dyDescent="0.25">
      <c r="C32" s="101" t="s">
        <v>306</v>
      </c>
      <c r="D32" s="80">
        <v>0.12</v>
      </c>
      <c r="E32" s="81" t="s">
        <v>48</v>
      </c>
      <c r="F32" s="82" t="s">
        <v>906</v>
      </c>
      <c r="G32" s="2" t="s">
        <v>933</v>
      </c>
      <c r="H32" s="2" t="s">
        <v>934</v>
      </c>
      <c r="I32" s="6">
        <v>1</v>
      </c>
      <c r="J32" s="6">
        <v>1</v>
      </c>
      <c r="K32" s="6">
        <v>1</v>
      </c>
      <c r="L32" s="102">
        <v>0.46600000000000003</v>
      </c>
      <c r="Q32" s="3"/>
      <c r="R32" s="4"/>
      <c r="S32" s="4"/>
    </row>
    <row r="33" spans="3:19" ht="45" x14ac:dyDescent="0.25">
      <c r="C33" s="101"/>
      <c r="D33" s="80"/>
      <c r="E33" s="81"/>
      <c r="F33" s="82"/>
      <c r="G33" s="2" t="s">
        <v>935</v>
      </c>
      <c r="H33" s="2" t="s">
        <v>936</v>
      </c>
      <c r="I33" s="6">
        <v>1</v>
      </c>
      <c r="J33" s="6">
        <v>0.4</v>
      </c>
      <c r="K33" s="6">
        <v>0.4</v>
      </c>
      <c r="L33" s="102"/>
      <c r="Q33" s="3"/>
      <c r="R33" s="4"/>
      <c r="S33" s="4"/>
    </row>
    <row r="34" spans="3:19" ht="30" x14ac:dyDescent="0.25">
      <c r="C34" s="101"/>
      <c r="D34" s="80"/>
      <c r="E34" s="81"/>
      <c r="F34" s="82"/>
      <c r="G34" s="2" t="s">
        <v>830</v>
      </c>
      <c r="H34" s="2" t="s">
        <v>831</v>
      </c>
      <c r="I34" s="5">
        <v>1</v>
      </c>
      <c r="J34" s="5">
        <v>0</v>
      </c>
      <c r="K34" s="6">
        <v>0</v>
      </c>
      <c r="L34" s="102"/>
      <c r="Q34" s="3"/>
      <c r="R34" s="4"/>
      <c r="S34" s="4"/>
    </row>
    <row r="35" spans="3:19" ht="30" x14ac:dyDescent="0.25">
      <c r="C35" s="101" t="s">
        <v>312</v>
      </c>
      <c r="D35" s="80">
        <v>0.12</v>
      </c>
      <c r="E35" s="81" t="s">
        <v>48</v>
      </c>
      <c r="F35" s="82" t="s">
        <v>793</v>
      </c>
      <c r="G35" s="2" t="s">
        <v>794</v>
      </c>
      <c r="H35" s="2" t="s">
        <v>795</v>
      </c>
      <c r="I35" s="6">
        <v>0.99</v>
      </c>
      <c r="J35" s="6">
        <v>1</v>
      </c>
      <c r="K35" s="6">
        <v>1</v>
      </c>
      <c r="L35" s="102">
        <v>0.48299999999999998</v>
      </c>
      <c r="Q35" s="3"/>
      <c r="R35" s="4"/>
      <c r="S35" s="4"/>
    </row>
    <row r="36" spans="3:19" x14ac:dyDescent="0.25">
      <c r="C36" s="101"/>
      <c r="D36" s="80"/>
      <c r="E36" s="81"/>
      <c r="F36" s="82"/>
      <c r="G36" s="2" t="s">
        <v>796</v>
      </c>
      <c r="H36" s="2" t="s">
        <v>797</v>
      </c>
      <c r="I36" s="5">
        <v>4</v>
      </c>
      <c r="J36" s="5">
        <v>1</v>
      </c>
      <c r="K36" s="6">
        <v>0.25</v>
      </c>
      <c r="L36" s="102"/>
      <c r="Q36" s="3"/>
      <c r="R36" s="4"/>
      <c r="S36" s="4"/>
    </row>
    <row r="37" spans="3:19" ht="30" x14ac:dyDescent="0.25">
      <c r="C37" s="101"/>
      <c r="D37" s="80"/>
      <c r="E37" s="81"/>
      <c r="F37" s="82"/>
      <c r="G37" s="2" t="s">
        <v>798</v>
      </c>
      <c r="H37" s="2" t="s">
        <v>937</v>
      </c>
      <c r="I37" s="5">
        <v>5</v>
      </c>
      <c r="J37" s="5">
        <v>1</v>
      </c>
      <c r="K37" s="6">
        <v>0.2</v>
      </c>
      <c r="L37" s="102"/>
      <c r="Q37" s="3"/>
      <c r="R37" s="4"/>
      <c r="S37" s="4"/>
    </row>
    <row r="38" spans="3:19" ht="45" x14ac:dyDescent="0.25">
      <c r="C38" s="101" t="s">
        <v>315</v>
      </c>
      <c r="D38" s="80">
        <v>0.12</v>
      </c>
      <c r="E38" s="81" t="s">
        <v>48</v>
      </c>
      <c r="F38" s="82" t="s">
        <v>938</v>
      </c>
      <c r="G38" s="2" t="s">
        <v>939</v>
      </c>
      <c r="H38" s="2" t="s">
        <v>113</v>
      </c>
      <c r="I38" s="6">
        <v>1</v>
      </c>
      <c r="J38" s="6">
        <v>1</v>
      </c>
      <c r="K38" s="6">
        <v>1</v>
      </c>
      <c r="L38" s="102">
        <v>0.5</v>
      </c>
      <c r="Q38" s="3"/>
      <c r="R38" s="4"/>
      <c r="S38" s="4"/>
    </row>
    <row r="39" spans="3:19" x14ac:dyDescent="0.25">
      <c r="C39" s="101"/>
      <c r="D39" s="80"/>
      <c r="E39" s="81"/>
      <c r="F39" s="82"/>
      <c r="G39" s="2" t="s">
        <v>940</v>
      </c>
      <c r="H39" s="2"/>
      <c r="I39" s="2">
        <v>0</v>
      </c>
      <c r="J39" s="6">
        <v>1</v>
      </c>
      <c r="K39" s="6">
        <v>0</v>
      </c>
      <c r="L39" s="102"/>
      <c r="Q39" s="3"/>
      <c r="R39" s="4"/>
      <c r="S39" s="4"/>
    </row>
    <row r="40" spans="3:19" ht="30" x14ac:dyDescent="0.25">
      <c r="C40" s="101" t="s">
        <v>323</v>
      </c>
      <c r="D40" s="80">
        <v>0.12</v>
      </c>
      <c r="E40" s="81" t="s">
        <v>48</v>
      </c>
      <c r="F40" s="82" t="s">
        <v>941</v>
      </c>
      <c r="G40" s="2" t="s">
        <v>801</v>
      </c>
      <c r="H40" s="2" t="s">
        <v>942</v>
      </c>
      <c r="I40" s="5">
        <v>1</v>
      </c>
      <c r="J40" s="5">
        <v>0</v>
      </c>
      <c r="K40" s="6">
        <v>0</v>
      </c>
      <c r="L40" s="102">
        <v>0.125</v>
      </c>
      <c r="Q40" s="3"/>
      <c r="R40" s="4"/>
      <c r="S40" s="4"/>
    </row>
    <row r="41" spans="3:19" ht="60" x14ac:dyDescent="0.25">
      <c r="C41" s="101"/>
      <c r="D41" s="80"/>
      <c r="E41" s="81"/>
      <c r="F41" s="82"/>
      <c r="G41" s="2" t="s">
        <v>943</v>
      </c>
      <c r="H41" s="2" t="s">
        <v>944</v>
      </c>
      <c r="I41" s="5">
        <v>8</v>
      </c>
      <c r="J41" s="5">
        <v>3</v>
      </c>
      <c r="K41" s="6">
        <v>0.375</v>
      </c>
      <c r="L41" s="102"/>
      <c r="Q41" s="3"/>
      <c r="R41" s="4"/>
      <c r="S41" s="4"/>
    </row>
    <row r="42" spans="3:19" ht="45" x14ac:dyDescent="0.25">
      <c r="C42" s="101"/>
      <c r="D42" s="80"/>
      <c r="E42" s="81"/>
      <c r="F42" s="82"/>
      <c r="G42" s="2" t="s">
        <v>805</v>
      </c>
      <c r="H42" s="2" t="s">
        <v>945</v>
      </c>
      <c r="I42" s="5">
        <v>1</v>
      </c>
      <c r="J42" s="5">
        <v>0</v>
      </c>
      <c r="K42" s="6">
        <v>0</v>
      </c>
      <c r="L42" s="102"/>
      <c r="Q42" s="3"/>
      <c r="R42" s="4"/>
      <c r="S42" s="4"/>
    </row>
    <row r="43" spans="3:19" ht="45" x14ac:dyDescent="0.25">
      <c r="C43" s="101" t="s">
        <v>327</v>
      </c>
      <c r="D43" s="80">
        <v>0.12</v>
      </c>
      <c r="E43" s="81" t="s">
        <v>48</v>
      </c>
      <c r="F43" s="82" t="s">
        <v>946</v>
      </c>
      <c r="G43" s="2" t="s">
        <v>842</v>
      </c>
      <c r="H43" s="2" t="s">
        <v>776</v>
      </c>
      <c r="I43" s="6">
        <v>1</v>
      </c>
      <c r="J43" s="6">
        <v>0</v>
      </c>
      <c r="K43" s="6">
        <v>0</v>
      </c>
      <c r="L43" s="102">
        <v>0</v>
      </c>
      <c r="Q43" s="3"/>
      <c r="R43" s="4"/>
      <c r="S43" s="4"/>
    </row>
    <row r="44" spans="3:19" ht="45" x14ac:dyDescent="0.25">
      <c r="C44" s="101"/>
      <c r="D44" s="80"/>
      <c r="E44" s="81"/>
      <c r="F44" s="82"/>
      <c r="G44" s="2" t="s">
        <v>809</v>
      </c>
      <c r="H44" s="2" t="s">
        <v>947</v>
      </c>
      <c r="I44" s="6">
        <v>0.01</v>
      </c>
      <c r="J44" s="6">
        <v>0</v>
      </c>
      <c r="K44" s="6">
        <v>0</v>
      </c>
      <c r="L44" s="102"/>
      <c r="Q44" s="3"/>
      <c r="R44" s="4"/>
      <c r="S44" s="4"/>
    </row>
    <row r="45" spans="3:19" x14ac:dyDescent="0.25">
      <c r="C45" s="76" t="s">
        <v>122</v>
      </c>
      <c r="D45" s="76"/>
      <c r="E45" s="76"/>
      <c r="F45" s="76"/>
      <c r="G45" s="76"/>
      <c r="H45" s="76"/>
      <c r="I45" s="76"/>
      <c r="J45" s="2" t="s">
        <v>123</v>
      </c>
      <c r="K45" s="2" t="s">
        <v>123</v>
      </c>
      <c r="L45" s="7">
        <f>SUMPRODUCT(D22:D44,L22:L44)</f>
        <v>0.29544000000000004</v>
      </c>
      <c r="Q45" s="3" t="s">
        <v>124</v>
      </c>
      <c r="R45" s="4">
        <f>IF(F4="Trimestre I",L45,IF(F4="Trimestre II",#REF!,IF(F4="Trimestre III",#REF!,IF(F4="Trimestre IV",#REF!))))</f>
        <v>0.29544000000000004</v>
      </c>
      <c r="S45" s="4">
        <f>100%-R45</f>
        <v>0.70455999999999996</v>
      </c>
    </row>
    <row r="46" spans="3:19" hidden="1" x14ac:dyDescent="0.25">
      <c r="Q46" s="3"/>
      <c r="R46" s="4" t="s">
        <v>1</v>
      </c>
      <c r="S46" s="4" t="s">
        <v>2</v>
      </c>
    </row>
  </sheetData>
  <sheetProtection algorithmName="SHA-512" hashValue="p6vu9jgqBSjxtkh0a1pVcMlfZdXxlTdX3o4UMAnv+ZlauEWA+MNrYnQf9zuGzzsfye758X+qriPO756mCdBcUQ==" saltValue="uDF0IvjW1QQvuhzSIEsE/A==" spinCount="100000" sheet="1" objects="1" scenarios="1"/>
  <mergeCells count="47">
    <mergeCell ref="C1:J2"/>
    <mergeCell ref="K1:L2"/>
    <mergeCell ref="Q19:R19"/>
    <mergeCell ref="C4:E4"/>
    <mergeCell ref="C19:F19"/>
    <mergeCell ref="A6:A21"/>
    <mergeCell ref="C22:C24"/>
    <mergeCell ref="D22:D24"/>
    <mergeCell ref="E22:E24"/>
    <mergeCell ref="F22:F24"/>
    <mergeCell ref="L22:L24"/>
    <mergeCell ref="C29:C31"/>
    <mergeCell ref="D29:D31"/>
    <mergeCell ref="E29:E31"/>
    <mergeCell ref="F29:F31"/>
    <mergeCell ref="L29:L31"/>
    <mergeCell ref="C25:C27"/>
    <mergeCell ref="D25:D27"/>
    <mergeCell ref="E25:E27"/>
    <mergeCell ref="F25:F27"/>
    <mergeCell ref="L25:L27"/>
    <mergeCell ref="C35:C37"/>
    <mergeCell ref="D35:D37"/>
    <mergeCell ref="E35:E37"/>
    <mergeCell ref="F35:F37"/>
    <mergeCell ref="L35:L37"/>
    <mergeCell ref="C32:C34"/>
    <mergeCell ref="D32:D34"/>
    <mergeCell ref="E32:E34"/>
    <mergeCell ref="F32:F34"/>
    <mergeCell ref="L32:L34"/>
    <mergeCell ref="C40:C42"/>
    <mergeCell ref="D40:D42"/>
    <mergeCell ref="E40:E42"/>
    <mergeCell ref="F40:F42"/>
    <mergeCell ref="L40:L42"/>
    <mergeCell ref="C38:C39"/>
    <mergeCell ref="D38:D39"/>
    <mergeCell ref="E38:E39"/>
    <mergeCell ref="F38:F39"/>
    <mergeCell ref="L38:L39"/>
    <mergeCell ref="L43:L44"/>
    <mergeCell ref="C45:I45"/>
    <mergeCell ref="C43:C44"/>
    <mergeCell ref="D43:D44"/>
    <mergeCell ref="E43:E44"/>
    <mergeCell ref="F43:F44"/>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4CC82-0E56-4F18-9585-002B7898BF8D}">
  <dimension ref="A1:S50"/>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 customWidth="1"/>
    <col min="5" max="5" width="6.7109375" customWidth="1"/>
    <col min="6" max="6" width="56.5703125" customWidth="1"/>
    <col min="7" max="8" width="35.5703125" customWidth="1"/>
    <col min="9" max="9" width="9.5703125" bestFit="1" customWidth="1"/>
    <col min="10" max="11" width="8.7109375" bestFit="1" customWidth="1"/>
    <col min="12" max="12" width="10" bestFit="1"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948</v>
      </c>
      <c r="D1" s="96"/>
      <c r="E1" s="96"/>
      <c r="F1" s="96"/>
      <c r="G1" s="96"/>
      <c r="H1" s="96"/>
      <c r="I1" s="96"/>
      <c r="J1" s="97"/>
      <c r="K1" s="72">
        <f>L49</f>
        <v>0.25130199999999997</v>
      </c>
      <c r="L1" s="73"/>
    </row>
    <row r="2" spans="1:12" ht="27" customHeight="1" thickBot="1" x14ac:dyDescent="0.3">
      <c r="C2" s="98"/>
      <c r="D2" s="99"/>
      <c r="E2" s="99"/>
      <c r="F2" s="99"/>
      <c r="G2" s="99"/>
      <c r="H2" s="99"/>
      <c r="I2" s="99"/>
      <c r="J2" s="100"/>
      <c r="K2" s="74"/>
      <c r="L2" s="75"/>
    </row>
    <row r="3" spans="1:12" x14ac:dyDescent="0.25"/>
    <row r="4" spans="1:12" x14ac:dyDescent="0.25">
      <c r="A4" s="19"/>
      <c r="C4" s="76" t="s">
        <v>126</v>
      </c>
      <c r="D4" s="76"/>
      <c r="E4" s="76"/>
      <c r="F4" s="69" t="s">
        <v>35</v>
      </c>
    </row>
    <row r="5" spans="1:12" x14ac:dyDescent="0.25">
      <c r="A5" s="19"/>
    </row>
    <row r="6" spans="1:12" ht="14.45" customHeight="1" x14ac:dyDescent="0.25">
      <c r="A6" s="84" t="s">
        <v>949</v>
      </c>
    </row>
    <row r="7" spans="1:12" x14ac:dyDescent="0.25">
      <c r="A7" s="84"/>
    </row>
    <row r="8" spans="1:12" x14ac:dyDescent="0.25">
      <c r="A8" s="84"/>
    </row>
    <row r="9" spans="1:12" x14ac:dyDescent="0.25">
      <c r="A9" s="84"/>
    </row>
    <row r="10" spans="1:12" x14ac:dyDescent="0.25">
      <c r="A10" s="84"/>
    </row>
    <row r="11" spans="1:12" ht="14.45" customHeight="1"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36</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60" x14ac:dyDescent="0.25">
      <c r="C22" s="101" t="s">
        <v>47</v>
      </c>
      <c r="D22" s="80">
        <v>7.5999999999999998E-2</v>
      </c>
      <c r="E22" s="81" t="s">
        <v>48</v>
      </c>
      <c r="F22" s="82" t="s">
        <v>950</v>
      </c>
      <c r="G22" s="2" t="s">
        <v>951</v>
      </c>
      <c r="H22" s="2" t="s">
        <v>952</v>
      </c>
      <c r="I22" s="6">
        <v>1</v>
      </c>
      <c r="J22" s="6">
        <v>8.3299999999999999E-2</v>
      </c>
      <c r="K22" s="6">
        <v>8.3299999999999999E-2</v>
      </c>
      <c r="L22" s="102">
        <v>0.125</v>
      </c>
      <c r="Q22" s="3" t="str">
        <f>C22</f>
        <v>1</v>
      </c>
      <c r="R22" s="4">
        <f>IF(F4="Trimestre I",L22,IF(F4="Trimestre II",#REF!,IF(F4="Trimestre III",#REF!,IF(F4="Trimestre IV",#REF!))))</f>
        <v>0.125</v>
      </c>
      <c r="S22" s="4"/>
    </row>
    <row r="23" spans="1:19" ht="45" x14ac:dyDescent="0.25">
      <c r="C23" s="101"/>
      <c r="D23" s="80"/>
      <c r="E23" s="81"/>
      <c r="F23" s="82"/>
      <c r="G23" s="2" t="s">
        <v>953</v>
      </c>
      <c r="H23" s="2" t="s">
        <v>954</v>
      </c>
      <c r="I23" s="5">
        <v>6</v>
      </c>
      <c r="J23" s="5">
        <v>1</v>
      </c>
      <c r="K23" s="6">
        <v>0.16700000000000001</v>
      </c>
      <c r="L23" s="102"/>
      <c r="Q23" s="3" t="str">
        <f>C25</f>
        <v>2</v>
      </c>
      <c r="R23" s="4">
        <f>IF(F4="Trimestre I",L25,IF(F4="Trimestre II",#REF!,IF(F4="Trimestre III",#REF!,IF(F4="Trimestre IV",#REF!))))</f>
        <v>7.4999999999999997E-2</v>
      </c>
      <c r="S23" s="4"/>
    </row>
    <row r="24" spans="1:19" ht="30" x14ac:dyDescent="0.25">
      <c r="C24" s="101"/>
      <c r="D24" s="80"/>
      <c r="E24" s="81"/>
      <c r="F24" s="82"/>
      <c r="G24" s="2" t="s">
        <v>955</v>
      </c>
      <c r="H24" s="2" t="s">
        <v>795</v>
      </c>
      <c r="I24" s="6">
        <v>1</v>
      </c>
      <c r="J24" s="6">
        <v>0.125</v>
      </c>
      <c r="K24" s="6">
        <v>0.125</v>
      </c>
      <c r="L24" s="102"/>
      <c r="Q24" s="3" t="str">
        <f>C28</f>
        <v>3</v>
      </c>
      <c r="R24" s="4">
        <f>IF(F4="Trimestre I",L28,IF(F4="Trimestre II",#REF!,IF(F4="Trimestre III",#REF!,IF(F4="Trimestre IV",#REF!))))</f>
        <v>0.55500000000000005</v>
      </c>
      <c r="S24" s="4"/>
    </row>
    <row r="25" spans="1:19" ht="45" x14ac:dyDescent="0.25">
      <c r="C25" s="101" t="s">
        <v>54</v>
      </c>
      <c r="D25" s="80">
        <v>7.8E-2</v>
      </c>
      <c r="E25" s="81" t="s">
        <v>48</v>
      </c>
      <c r="F25" s="82" t="s">
        <v>956</v>
      </c>
      <c r="G25" s="2" t="s">
        <v>779</v>
      </c>
      <c r="H25" s="2" t="s">
        <v>780</v>
      </c>
      <c r="I25" s="6">
        <v>1</v>
      </c>
      <c r="J25" s="6">
        <v>0.1</v>
      </c>
      <c r="K25" s="6">
        <v>0.1</v>
      </c>
      <c r="L25" s="102">
        <v>7.4999999999999997E-2</v>
      </c>
      <c r="Q25" s="3" t="str">
        <f>C31</f>
        <v>4</v>
      </c>
      <c r="R25" s="4">
        <f>IF(F4="Trimestre I",L31,IF(F4="Trimestre II",#REF!,IF(F4="Trimestre III",#REF!,IF(F4="Trimestre IV",#REF!))))</f>
        <v>0.1</v>
      </c>
      <c r="S25" s="4"/>
    </row>
    <row r="26" spans="1:19" ht="45" x14ac:dyDescent="0.25">
      <c r="C26" s="101"/>
      <c r="D26" s="80"/>
      <c r="E26" s="81"/>
      <c r="F26" s="82"/>
      <c r="G26" s="2" t="s">
        <v>781</v>
      </c>
      <c r="H26" s="2" t="s">
        <v>780</v>
      </c>
      <c r="I26" s="6">
        <v>1</v>
      </c>
      <c r="J26" s="6">
        <v>0.1</v>
      </c>
      <c r="K26" s="6">
        <v>0.1</v>
      </c>
      <c r="L26" s="102"/>
      <c r="Q26" s="3" t="str">
        <f>C32</f>
        <v>5</v>
      </c>
      <c r="R26" s="4">
        <f>IF(F4="Trimestre I",L32,IF(F4="Trimestre II",#REF!,IF(F4="Trimestre III",#REF!,IF(F4="Trimestre IV",#REF!))))</f>
        <v>0.188</v>
      </c>
      <c r="S26" s="4"/>
    </row>
    <row r="27" spans="1:19" ht="120" x14ac:dyDescent="0.25">
      <c r="C27" s="101"/>
      <c r="D27" s="80"/>
      <c r="E27" s="81"/>
      <c r="F27" s="82"/>
      <c r="G27" s="2" t="s">
        <v>783</v>
      </c>
      <c r="H27" s="2" t="s">
        <v>819</v>
      </c>
      <c r="I27" s="6">
        <v>1</v>
      </c>
      <c r="J27" s="6">
        <v>2.5000000000000001E-2</v>
      </c>
      <c r="K27" s="6">
        <v>2.5000000000000001E-2</v>
      </c>
      <c r="L27" s="102"/>
      <c r="Q27" s="3" t="str">
        <f>C35</f>
        <v>6</v>
      </c>
      <c r="R27" s="4">
        <f>IF(F4="Trimestre I",L35,IF(F4="Trimestre II",#REF!,IF(F4="Trimestre III",#REF!,IF(F4="Trimestre IV",#REF!))))</f>
        <v>0.997</v>
      </c>
      <c r="S27" s="4"/>
    </row>
    <row r="28" spans="1:19" ht="30" x14ac:dyDescent="0.25">
      <c r="C28" s="101" t="s">
        <v>136</v>
      </c>
      <c r="D28" s="80">
        <v>7.5999999999999998E-2</v>
      </c>
      <c r="E28" s="81" t="s">
        <v>48</v>
      </c>
      <c r="F28" s="82" t="s">
        <v>957</v>
      </c>
      <c r="G28" s="2" t="s">
        <v>958</v>
      </c>
      <c r="H28" s="2" t="s">
        <v>959</v>
      </c>
      <c r="I28" s="5">
        <v>18</v>
      </c>
      <c r="J28" s="5">
        <v>12</v>
      </c>
      <c r="K28" s="6">
        <v>0.66700000000000004</v>
      </c>
      <c r="L28" s="102">
        <v>0.55500000000000005</v>
      </c>
      <c r="Q28" s="3" t="str">
        <f>C36</f>
        <v>7</v>
      </c>
      <c r="R28" s="4">
        <f>IF(F4="Trimestre I",L36,IF(F4="Trimestre II",#REF!,IF(F4="Trimestre III",#REF!,IF(F4="Trimestre IV",#REF!))))</f>
        <v>0.25</v>
      </c>
      <c r="S28" s="4"/>
    </row>
    <row r="29" spans="1:19" ht="75" x14ac:dyDescent="0.25">
      <c r="C29" s="101"/>
      <c r="D29" s="80"/>
      <c r="E29" s="81"/>
      <c r="F29" s="82"/>
      <c r="G29" s="2" t="s">
        <v>960</v>
      </c>
      <c r="H29" s="2" t="s">
        <v>961</v>
      </c>
      <c r="I29" s="5">
        <v>3</v>
      </c>
      <c r="J29" s="5">
        <v>1</v>
      </c>
      <c r="K29" s="6">
        <v>0.33300000000000002</v>
      </c>
      <c r="L29" s="102"/>
      <c r="Q29" s="3" t="str">
        <f>C37</f>
        <v>8</v>
      </c>
      <c r="R29" s="4">
        <f>IF(F4="Trimestre I",L37,IF(F4="Trimestre II",#REF!,IF(F4="Trimestre III",#REF!,IF(F4="Trimestre IV",#REF!))))</f>
        <v>0.25</v>
      </c>
      <c r="S29" s="4"/>
    </row>
    <row r="30" spans="1:19" ht="105" x14ac:dyDescent="0.25">
      <c r="C30" s="101"/>
      <c r="D30" s="80"/>
      <c r="E30" s="81"/>
      <c r="F30" s="82"/>
      <c r="G30" s="2" t="s">
        <v>962</v>
      </c>
      <c r="H30" s="2" t="s">
        <v>963</v>
      </c>
      <c r="I30" s="6">
        <v>1</v>
      </c>
      <c r="J30" s="6">
        <v>0.66669999999999996</v>
      </c>
      <c r="K30" s="6">
        <v>0.66669999999999996</v>
      </c>
      <c r="L30" s="102"/>
      <c r="Q30" s="3" t="str">
        <f>C39</f>
        <v>10</v>
      </c>
      <c r="R30" s="4">
        <f>IF(F4="Trimestre I",L39,IF(F4="Trimestre II",#REF!,IF(F4="Trimestre III",#REF!,IF(F4="Trimestre IV",#REF!))))</f>
        <v>0</v>
      </c>
      <c r="S30" s="4"/>
    </row>
    <row r="31" spans="1:19" ht="119.45" customHeight="1" x14ac:dyDescent="0.25">
      <c r="C31" s="2" t="s">
        <v>57</v>
      </c>
      <c r="D31" s="6">
        <v>8.8000000000000009E-2</v>
      </c>
      <c r="E31" s="10" t="s">
        <v>48</v>
      </c>
      <c r="F31" s="1" t="s">
        <v>964</v>
      </c>
      <c r="G31" s="2" t="s">
        <v>791</v>
      </c>
      <c r="H31" s="2" t="s">
        <v>792</v>
      </c>
      <c r="I31" s="6">
        <v>1</v>
      </c>
      <c r="J31" s="6">
        <v>0.1</v>
      </c>
      <c r="K31" s="6">
        <v>0.1</v>
      </c>
      <c r="L31" s="8">
        <v>0.1</v>
      </c>
      <c r="Q31" s="3" t="str">
        <f>C42</f>
        <v>19</v>
      </c>
      <c r="R31" s="4">
        <f>IF(F4="Trimestre I",L42,IF(F4="Trimestre II",#REF!,IF(F4="Trimestre III",#REF!,IF(F4="Trimestre IV",#REF!))))</f>
        <v>0</v>
      </c>
      <c r="S31" s="4"/>
    </row>
    <row r="32" spans="1:19" ht="45" x14ac:dyDescent="0.25">
      <c r="C32" s="101" t="s">
        <v>143</v>
      </c>
      <c r="D32" s="80">
        <v>7.4999999999999997E-2</v>
      </c>
      <c r="E32" s="81" t="s">
        <v>48</v>
      </c>
      <c r="F32" s="82" t="s">
        <v>793</v>
      </c>
      <c r="G32" s="2" t="s">
        <v>965</v>
      </c>
      <c r="H32" s="2" t="s">
        <v>966</v>
      </c>
      <c r="I32" s="5">
        <v>100</v>
      </c>
      <c r="J32" s="5">
        <v>8</v>
      </c>
      <c r="K32" s="6">
        <v>0.08</v>
      </c>
      <c r="L32" s="102">
        <v>0.188</v>
      </c>
      <c r="Q32" s="3" t="str">
        <f>C44</f>
        <v>20</v>
      </c>
      <c r="R32" s="4">
        <f>IF(F4="Trimestre I",L44,IF(F4="Trimestre II",#REF!,IF(F4="Trimestre III",#REF!,IF(F4="Trimestre IV",#REF!))))</f>
        <v>0</v>
      </c>
      <c r="S32" s="4"/>
    </row>
    <row r="33" spans="3:19" ht="90" x14ac:dyDescent="0.25">
      <c r="C33" s="101"/>
      <c r="D33" s="80"/>
      <c r="E33" s="81"/>
      <c r="F33" s="82"/>
      <c r="G33" s="2" t="s">
        <v>967</v>
      </c>
      <c r="H33" s="2" t="s">
        <v>968</v>
      </c>
      <c r="I33" s="5">
        <v>1000</v>
      </c>
      <c r="J33" s="5">
        <v>487</v>
      </c>
      <c r="K33" s="6">
        <v>0.48699999999999999</v>
      </c>
      <c r="L33" s="102"/>
      <c r="Q33" s="3" t="str">
        <f>C45</f>
        <v>21</v>
      </c>
      <c r="R33" s="4">
        <f>IF(F4="Trimestre I",L45,IF(F4="Trimestre II",#REF!,IF(F4="Trimestre III",#REF!,IF(F4="Trimestre IV",#REF!))))</f>
        <v>0.1</v>
      </c>
      <c r="S33" s="4"/>
    </row>
    <row r="34" spans="3:19" x14ac:dyDescent="0.25">
      <c r="C34" s="101"/>
      <c r="D34" s="80"/>
      <c r="E34" s="81"/>
      <c r="F34" s="82"/>
      <c r="G34" s="2" t="s">
        <v>796</v>
      </c>
      <c r="H34" s="2" t="s">
        <v>797</v>
      </c>
      <c r="I34" s="5">
        <v>2</v>
      </c>
      <c r="J34" s="5">
        <v>0</v>
      </c>
      <c r="K34" s="6">
        <v>0</v>
      </c>
      <c r="L34" s="102"/>
      <c r="Q34" s="3" t="str">
        <f>C48</f>
        <v>22</v>
      </c>
      <c r="R34" s="4">
        <f>IF(F4="Trimestre I",L48,IF(F4="Trimestre II",#REF!,IF(F4="Trimestre III",#REF!,IF(F4="Trimestre IV",#REF!))))</f>
        <v>0.66</v>
      </c>
      <c r="S34" s="4"/>
    </row>
    <row r="35" spans="3:19" ht="86.45" customHeight="1" x14ac:dyDescent="0.25">
      <c r="C35" s="2" t="s">
        <v>163</v>
      </c>
      <c r="D35" s="6">
        <v>7.5999999999999998E-2</v>
      </c>
      <c r="E35" s="10" t="s">
        <v>48</v>
      </c>
      <c r="F35" s="1" t="s">
        <v>835</v>
      </c>
      <c r="G35" s="2" t="s">
        <v>836</v>
      </c>
      <c r="H35" s="2" t="s">
        <v>113</v>
      </c>
      <c r="I35" s="6">
        <v>1</v>
      </c>
      <c r="J35" s="6">
        <v>0.99709999999999999</v>
      </c>
      <c r="K35" s="6">
        <v>0.99709999999999999</v>
      </c>
      <c r="L35" s="8">
        <v>0.997</v>
      </c>
      <c r="Q35" s="3"/>
      <c r="R35" s="4"/>
      <c r="S35" s="4"/>
    </row>
    <row r="36" spans="3:19" ht="60" x14ac:dyDescent="0.25">
      <c r="C36" s="2" t="s">
        <v>61</v>
      </c>
      <c r="D36" s="6">
        <v>7.5999999999999998E-2</v>
      </c>
      <c r="E36" s="10" t="s">
        <v>48</v>
      </c>
      <c r="F36" s="1" t="s">
        <v>969</v>
      </c>
      <c r="G36" s="2" t="s">
        <v>970</v>
      </c>
      <c r="H36" s="2" t="s">
        <v>971</v>
      </c>
      <c r="I36" s="6">
        <v>1</v>
      </c>
      <c r="J36" s="6">
        <v>0.25</v>
      </c>
      <c r="K36" s="6">
        <v>0.25</v>
      </c>
      <c r="L36" s="8">
        <v>0.25</v>
      </c>
      <c r="Q36" s="3"/>
      <c r="R36" s="4"/>
      <c r="S36" s="4"/>
    </row>
    <row r="37" spans="3:19" ht="45" x14ac:dyDescent="0.25">
      <c r="C37" s="101" t="s">
        <v>64</v>
      </c>
      <c r="D37" s="80">
        <v>7.5999999999999998E-2</v>
      </c>
      <c r="E37" s="81" t="s">
        <v>48</v>
      </c>
      <c r="F37" s="82" t="s">
        <v>972</v>
      </c>
      <c r="G37" s="2" t="s">
        <v>973</v>
      </c>
      <c r="H37" s="2" t="s">
        <v>974</v>
      </c>
      <c r="I37" s="5">
        <v>10</v>
      </c>
      <c r="J37" s="5">
        <v>0</v>
      </c>
      <c r="K37" s="6">
        <v>0</v>
      </c>
      <c r="L37" s="102">
        <v>0.25</v>
      </c>
      <c r="Q37" s="3"/>
      <c r="R37" s="4"/>
      <c r="S37" s="4"/>
    </row>
    <row r="38" spans="3:19" ht="44.1" customHeight="1" x14ac:dyDescent="0.25">
      <c r="C38" s="101"/>
      <c r="D38" s="80"/>
      <c r="E38" s="81"/>
      <c r="F38" s="82"/>
      <c r="G38" s="2" t="s">
        <v>975</v>
      </c>
      <c r="H38" s="2" t="s">
        <v>976</v>
      </c>
      <c r="I38" s="5">
        <v>2</v>
      </c>
      <c r="J38" s="5">
        <v>1</v>
      </c>
      <c r="K38" s="6">
        <v>0.5</v>
      </c>
      <c r="L38" s="102"/>
      <c r="Q38" s="3"/>
      <c r="R38" s="4"/>
      <c r="S38" s="4"/>
    </row>
    <row r="39" spans="3:19" ht="60" x14ac:dyDescent="0.25">
      <c r="C39" s="101" t="s">
        <v>72</v>
      </c>
      <c r="D39" s="80">
        <v>7.5999999999999998E-2</v>
      </c>
      <c r="E39" s="81" t="s">
        <v>48</v>
      </c>
      <c r="F39" s="82" t="s">
        <v>977</v>
      </c>
      <c r="G39" s="2" t="s">
        <v>978</v>
      </c>
      <c r="H39" s="2" t="s">
        <v>979</v>
      </c>
      <c r="I39" s="6">
        <v>1</v>
      </c>
      <c r="J39" s="6">
        <v>0</v>
      </c>
      <c r="K39" s="6">
        <v>0</v>
      </c>
      <c r="L39" s="102">
        <v>0</v>
      </c>
      <c r="Q39" s="3"/>
      <c r="R39" s="4"/>
      <c r="S39" s="4"/>
    </row>
    <row r="40" spans="3:19" ht="150" x14ac:dyDescent="0.25">
      <c r="C40" s="101"/>
      <c r="D40" s="80"/>
      <c r="E40" s="81"/>
      <c r="F40" s="82"/>
      <c r="G40" s="2" t="s">
        <v>980</v>
      </c>
      <c r="H40" s="2" t="s">
        <v>981</v>
      </c>
      <c r="I40" s="6">
        <v>1</v>
      </c>
      <c r="J40" s="6">
        <v>0</v>
      </c>
      <c r="K40" s="6">
        <v>0</v>
      </c>
      <c r="L40" s="102"/>
      <c r="Q40" s="3"/>
      <c r="R40" s="4"/>
      <c r="S40" s="4"/>
    </row>
    <row r="41" spans="3:19" ht="60" x14ac:dyDescent="0.25">
      <c r="C41" s="101"/>
      <c r="D41" s="80"/>
      <c r="E41" s="81"/>
      <c r="F41" s="82"/>
      <c r="G41" s="2" t="s">
        <v>982</v>
      </c>
      <c r="H41" s="2" t="s">
        <v>983</v>
      </c>
      <c r="I41" s="6">
        <v>1</v>
      </c>
      <c r="J41" s="6">
        <v>0</v>
      </c>
      <c r="K41" s="6">
        <v>0</v>
      </c>
      <c r="L41" s="102"/>
      <c r="Q41" s="3"/>
      <c r="R41" s="4"/>
      <c r="S41" s="4"/>
    </row>
    <row r="42" spans="3:19" ht="41.1" customHeight="1" x14ac:dyDescent="0.25">
      <c r="C42" s="101" t="s">
        <v>262</v>
      </c>
      <c r="D42" s="80">
        <v>7.5999999999999998E-2</v>
      </c>
      <c r="E42" s="81" t="s">
        <v>48</v>
      </c>
      <c r="F42" s="82" t="s">
        <v>906</v>
      </c>
      <c r="G42" s="2" t="s">
        <v>789</v>
      </c>
      <c r="H42" s="2" t="s">
        <v>790</v>
      </c>
      <c r="I42" s="6">
        <v>1</v>
      </c>
      <c r="J42" s="6">
        <v>0</v>
      </c>
      <c r="K42" s="6">
        <v>0</v>
      </c>
      <c r="L42" s="102">
        <v>0</v>
      </c>
      <c r="Q42" s="3"/>
      <c r="R42" s="4"/>
      <c r="S42" s="4"/>
    </row>
    <row r="43" spans="3:19" ht="41.1" customHeight="1" x14ac:dyDescent="0.25">
      <c r="C43" s="101"/>
      <c r="D43" s="80"/>
      <c r="E43" s="81"/>
      <c r="F43" s="82"/>
      <c r="G43" s="2" t="s">
        <v>984</v>
      </c>
      <c r="H43" s="2" t="s">
        <v>985</v>
      </c>
      <c r="I43" s="5">
        <v>1</v>
      </c>
      <c r="J43" s="5">
        <v>0</v>
      </c>
      <c r="K43" s="6">
        <v>0</v>
      </c>
      <c r="L43" s="102"/>
      <c r="Q43" s="3"/>
      <c r="R43" s="4"/>
      <c r="S43" s="4"/>
    </row>
    <row r="44" spans="3:19" ht="92.1" customHeight="1" x14ac:dyDescent="0.25">
      <c r="C44" s="2" t="s">
        <v>268</v>
      </c>
      <c r="D44" s="6">
        <v>7.5999999999999998E-2</v>
      </c>
      <c r="E44" s="10" t="s">
        <v>48</v>
      </c>
      <c r="F44" s="1" t="s">
        <v>807</v>
      </c>
      <c r="G44" s="2" t="s">
        <v>808</v>
      </c>
      <c r="H44" s="2" t="s">
        <v>795</v>
      </c>
      <c r="I44" s="6">
        <v>1</v>
      </c>
      <c r="J44" s="6">
        <v>0</v>
      </c>
      <c r="K44" s="6">
        <v>0</v>
      </c>
      <c r="L44" s="8">
        <v>0</v>
      </c>
      <c r="Q44" s="3"/>
      <c r="R44" s="4"/>
      <c r="S44" s="4"/>
    </row>
    <row r="45" spans="3:19" ht="30" x14ac:dyDescent="0.25">
      <c r="C45" s="101" t="s">
        <v>274</v>
      </c>
      <c r="D45" s="80">
        <v>7.5999999999999998E-2</v>
      </c>
      <c r="E45" s="81" t="s">
        <v>48</v>
      </c>
      <c r="F45" s="82" t="s">
        <v>800</v>
      </c>
      <c r="G45" s="2" t="s">
        <v>801</v>
      </c>
      <c r="H45" s="2" t="s">
        <v>802</v>
      </c>
      <c r="I45" s="5">
        <v>1</v>
      </c>
      <c r="J45" s="5">
        <v>0.2</v>
      </c>
      <c r="K45" s="6">
        <v>0.2</v>
      </c>
      <c r="L45" s="102">
        <v>0.1</v>
      </c>
      <c r="Q45" s="3"/>
      <c r="R45" s="4"/>
      <c r="S45" s="4"/>
    </row>
    <row r="46" spans="3:19" ht="45" x14ac:dyDescent="0.25">
      <c r="C46" s="101"/>
      <c r="D46" s="80"/>
      <c r="E46" s="81"/>
      <c r="F46" s="82"/>
      <c r="G46" s="2" t="s">
        <v>986</v>
      </c>
      <c r="H46" s="2" t="s">
        <v>987</v>
      </c>
      <c r="I46" s="5">
        <v>2</v>
      </c>
      <c r="J46" s="5">
        <v>0</v>
      </c>
      <c r="K46" s="6">
        <v>0</v>
      </c>
      <c r="L46" s="102"/>
      <c r="Q46" s="3"/>
      <c r="R46" s="4"/>
      <c r="S46" s="4"/>
    </row>
    <row r="47" spans="3:19" ht="30" x14ac:dyDescent="0.25">
      <c r="C47" s="101"/>
      <c r="D47" s="80"/>
      <c r="E47" s="81"/>
      <c r="F47" s="82"/>
      <c r="G47" s="2" t="s">
        <v>918</v>
      </c>
      <c r="H47" s="2" t="s">
        <v>806</v>
      </c>
      <c r="I47" s="5">
        <v>1</v>
      </c>
      <c r="J47" s="5">
        <v>0.1</v>
      </c>
      <c r="K47" s="6">
        <v>0.1</v>
      </c>
      <c r="L47" s="102"/>
      <c r="Q47" s="3"/>
      <c r="R47" s="4"/>
      <c r="S47" s="4"/>
    </row>
    <row r="48" spans="3:19" ht="78.95" customHeight="1" x14ac:dyDescent="0.25">
      <c r="C48" s="2" t="s">
        <v>280</v>
      </c>
      <c r="D48" s="6">
        <v>7.4999999999999997E-2</v>
      </c>
      <c r="E48" s="10" t="s">
        <v>48</v>
      </c>
      <c r="F48" s="1" t="s">
        <v>785</v>
      </c>
      <c r="G48" s="2" t="s">
        <v>786</v>
      </c>
      <c r="H48" s="2" t="s">
        <v>790</v>
      </c>
      <c r="I48" s="6">
        <v>1</v>
      </c>
      <c r="J48" s="6">
        <v>0.66</v>
      </c>
      <c r="K48" s="6">
        <v>0.66</v>
      </c>
      <c r="L48" s="8">
        <v>0.66</v>
      </c>
      <c r="Q48" s="3"/>
      <c r="R48" s="4"/>
      <c r="S48" s="4"/>
    </row>
    <row r="49" spans="3:19" x14ac:dyDescent="0.25">
      <c r="C49" s="76" t="s">
        <v>122</v>
      </c>
      <c r="D49" s="76"/>
      <c r="E49" s="76"/>
      <c r="F49" s="76"/>
      <c r="G49" s="76"/>
      <c r="H49" s="76"/>
      <c r="I49" s="76"/>
      <c r="J49" s="2" t="s">
        <v>123</v>
      </c>
      <c r="K49" s="2" t="s">
        <v>123</v>
      </c>
      <c r="L49" s="7">
        <f>SUMPRODUCT(D22:D48,L22:L48)</f>
        <v>0.25130199999999997</v>
      </c>
      <c r="Q49" s="3" t="s">
        <v>124</v>
      </c>
      <c r="R49" s="4">
        <f>IF(F4="Trimestre I",L49,IF(F4="Trimestre II",#REF!,IF(F4="Trimestre III",#REF!,IF(F4="Trimestre IV",#REF!))))</f>
        <v>0.25130199999999997</v>
      </c>
      <c r="S49" s="4">
        <f>100%-R49</f>
        <v>0.74869800000000009</v>
      </c>
    </row>
    <row r="50" spans="3:19" hidden="1" x14ac:dyDescent="0.25">
      <c r="Q50" s="3"/>
      <c r="R50" s="4" t="s">
        <v>1</v>
      </c>
      <c r="S50" s="4" t="s">
        <v>2</v>
      </c>
    </row>
  </sheetData>
  <sheetProtection algorithmName="SHA-512" hashValue="vb/elALnSUiREtw0LDyepsVhOzz6+tVeP7PddX8s/JeobE/JDznct6faKk31D8wqVG8kPMPjEVmoMZSTzvqVOg==" saltValue="oM0iRBn/TdwhtSxb6853Ig==" spinCount="100000" sheet="1" objects="1" scenarios="1"/>
  <mergeCells count="47">
    <mergeCell ref="L45:L47"/>
    <mergeCell ref="C49:I49"/>
    <mergeCell ref="C45:C47"/>
    <mergeCell ref="D45:D47"/>
    <mergeCell ref="E45:E47"/>
    <mergeCell ref="F45:F47"/>
    <mergeCell ref="C42:C43"/>
    <mergeCell ref="D42:D43"/>
    <mergeCell ref="E42:E43"/>
    <mergeCell ref="F42:F43"/>
    <mergeCell ref="L42:L43"/>
    <mergeCell ref="C39:C41"/>
    <mergeCell ref="D39:D41"/>
    <mergeCell ref="E39:E41"/>
    <mergeCell ref="F39:F41"/>
    <mergeCell ref="L39:L41"/>
    <mergeCell ref="C37:C38"/>
    <mergeCell ref="D37:D38"/>
    <mergeCell ref="E37:E38"/>
    <mergeCell ref="F37:F38"/>
    <mergeCell ref="L37:L38"/>
    <mergeCell ref="C32:C34"/>
    <mergeCell ref="D32:D34"/>
    <mergeCell ref="E32:E34"/>
    <mergeCell ref="F32:F34"/>
    <mergeCell ref="L32:L34"/>
    <mergeCell ref="C28:C30"/>
    <mergeCell ref="D28:D30"/>
    <mergeCell ref="E28:E30"/>
    <mergeCell ref="F28:F30"/>
    <mergeCell ref="L28:L30"/>
    <mergeCell ref="C25:C27"/>
    <mergeCell ref="D25:D27"/>
    <mergeCell ref="E25:E27"/>
    <mergeCell ref="F25:F27"/>
    <mergeCell ref="L25:L27"/>
    <mergeCell ref="Q19:R19"/>
    <mergeCell ref="C22:C24"/>
    <mergeCell ref="D22:D24"/>
    <mergeCell ref="E22:E24"/>
    <mergeCell ref="F22:F24"/>
    <mergeCell ref="L22:L24"/>
    <mergeCell ref="K1:L2"/>
    <mergeCell ref="C1:J2"/>
    <mergeCell ref="C4:E4"/>
    <mergeCell ref="C19:F19"/>
    <mergeCell ref="A6:A21"/>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FDF29-E848-4C66-A4C7-3060FBE459D8}">
  <dimension ref="A1:S46"/>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28515625" bestFit="1" customWidth="1"/>
    <col min="5" max="5" width="5.5703125" customWidth="1"/>
    <col min="6" max="6" width="56.5703125" customWidth="1"/>
    <col min="7" max="8" width="35.5703125" customWidth="1"/>
    <col min="9" max="11" width="9.5703125" bestFit="1" customWidth="1"/>
    <col min="12" max="12" width="10.28515625" bestFit="1"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988</v>
      </c>
      <c r="D1" s="96"/>
      <c r="E1" s="96"/>
      <c r="F1" s="96"/>
      <c r="G1" s="96"/>
      <c r="H1" s="96"/>
      <c r="I1" s="96"/>
      <c r="J1" s="97"/>
      <c r="K1" s="72">
        <f>L45</f>
        <v>0.26858000000000004</v>
      </c>
      <c r="L1" s="73"/>
    </row>
    <row r="2" spans="1:12" ht="27" customHeight="1" thickBot="1" x14ac:dyDescent="0.3">
      <c r="C2" s="98"/>
      <c r="D2" s="99"/>
      <c r="E2" s="99"/>
      <c r="F2" s="99"/>
      <c r="G2" s="99"/>
      <c r="H2" s="99"/>
      <c r="I2" s="99"/>
      <c r="J2" s="100"/>
      <c r="K2" s="74"/>
      <c r="L2" s="75"/>
    </row>
    <row r="3" spans="1:12" x14ac:dyDescent="0.25"/>
    <row r="4" spans="1:12" x14ac:dyDescent="0.25">
      <c r="A4" s="19"/>
      <c r="C4" s="76" t="s">
        <v>126</v>
      </c>
      <c r="D4" s="76"/>
      <c r="E4" s="76"/>
      <c r="F4" s="69" t="s">
        <v>35</v>
      </c>
    </row>
    <row r="5" spans="1:12" x14ac:dyDescent="0.25">
      <c r="A5" s="19"/>
    </row>
    <row r="6" spans="1:12" ht="14.45" customHeight="1" x14ac:dyDescent="0.25">
      <c r="A6" s="84" t="s">
        <v>989</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149</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60" x14ac:dyDescent="0.25">
      <c r="C22" s="101" t="s">
        <v>47</v>
      </c>
      <c r="D22" s="80">
        <v>0.14000000000000001</v>
      </c>
      <c r="E22" s="81" t="s">
        <v>48</v>
      </c>
      <c r="F22" s="82" t="s">
        <v>772</v>
      </c>
      <c r="G22" s="2" t="s">
        <v>773</v>
      </c>
      <c r="H22" s="2" t="s">
        <v>814</v>
      </c>
      <c r="I22" s="6">
        <v>1</v>
      </c>
      <c r="J22" s="6">
        <v>0.33329999999999999</v>
      </c>
      <c r="K22" s="6">
        <v>0.33329999999999999</v>
      </c>
      <c r="L22" s="102">
        <v>0.29099999999999998</v>
      </c>
      <c r="Q22" s="3" t="str">
        <f>C22</f>
        <v>1</v>
      </c>
      <c r="R22" s="4">
        <f>IF(F4="Trimestre I",L22,IF(F4="Trimestre II",#REF!,IF(F4="Trimestre III",#REF!,IF(F4="Trimestre IV",#REF!))))</f>
        <v>0.29099999999999998</v>
      </c>
      <c r="S22" s="4"/>
    </row>
    <row r="23" spans="1:19" ht="75" x14ac:dyDescent="0.25">
      <c r="C23" s="101"/>
      <c r="D23" s="80"/>
      <c r="E23" s="81"/>
      <c r="F23" s="82"/>
      <c r="G23" s="2" t="s">
        <v>870</v>
      </c>
      <c r="H23" s="2" t="s">
        <v>990</v>
      </c>
      <c r="I23" s="6">
        <v>1</v>
      </c>
      <c r="J23" s="6">
        <v>0.25</v>
      </c>
      <c r="K23" s="6">
        <v>0.25</v>
      </c>
      <c r="L23" s="102"/>
      <c r="Q23" s="3" t="str">
        <f>C24</f>
        <v>2</v>
      </c>
      <c r="R23" s="4">
        <f>IF(F4="Trimestre I",L24,IF(F4="Trimestre II",#REF!,IF(F4="Trimestre III",#REF!,IF(F4="Trimestre IV",#REF!))))</f>
        <v>0.77700000000000002</v>
      </c>
      <c r="S23" s="4"/>
    </row>
    <row r="24" spans="1:19" ht="45" x14ac:dyDescent="0.25">
      <c r="C24" s="101" t="s">
        <v>54</v>
      </c>
      <c r="D24" s="80">
        <v>0.14000000000000001</v>
      </c>
      <c r="E24" s="81" t="s">
        <v>48</v>
      </c>
      <c r="F24" s="82" t="s">
        <v>778</v>
      </c>
      <c r="G24" s="2" t="s">
        <v>779</v>
      </c>
      <c r="H24" s="2" t="s">
        <v>780</v>
      </c>
      <c r="I24" s="6">
        <v>1</v>
      </c>
      <c r="J24" s="6">
        <v>1</v>
      </c>
      <c r="K24" s="6">
        <v>1</v>
      </c>
      <c r="L24" s="102">
        <v>0.77700000000000002</v>
      </c>
      <c r="Q24" s="3" t="str">
        <f>C27</f>
        <v>3</v>
      </c>
      <c r="R24" s="4">
        <f>IF(F4="Trimestre I",L27,IF(F4="Trimestre II",#REF!,IF(F4="Trimestre III",#REF!,IF(F4="Trimestre IV",#REF!))))</f>
        <v>0</v>
      </c>
      <c r="S24" s="4"/>
    </row>
    <row r="25" spans="1:19" ht="60" x14ac:dyDescent="0.25">
      <c r="C25" s="101"/>
      <c r="D25" s="80"/>
      <c r="E25" s="81"/>
      <c r="F25" s="82"/>
      <c r="G25" s="2" t="s">
        <v>781</v>
      </c>
      <c r="H25" s="2" t="s">
        <v>782</v>
      </c>
      <c r="I25" s="6">
        <v>1</v>
      </c>
      <c r="J25" s="6">
        <v>1</v>
      </c>
      <c r="K25" s="6">
        <v>1</v>
      </c>
      <c r="L25" s="102"/>
      <c r="Q25" s="3" t="str">
        <f>C30</f>
        <v>4</v>
      </c>
      <c r="R25" s="4">
        <f>IF(F4="Trimestre I",L30,IF(F4="Trimestre II",#REF!,IF(F4="Trimestre III",#REF!,IF(F4="Trimestre IV",#REF!))))</f>
        <v>0.16600000000000001</v>
      </c>
      <c r="S25" s="4"/>
    </row>
    <row r="26" spans="1:19" ht="120" x14ac:dyDescent="0.25">
      <c r="C26" s="101"/>
      <c r="D26" s="80"/>
      <c r="E26" s="81"/>
      <c r="F26" s="82"/>
      <c r="G26" s="2" t="s">
        <v>783</v>
      </c>
      <c r="H26" s="2" t="s">
        <v>819</v>
      </c>
      <c r="I26" s="6">
        <v>1</v>
      </c>
      <c r="J26" s="6">
        <v>0.33329999999999999</v>
      </c>
      <c r="K26" s="6">
        <v>0.33329999999999999</v>
      </c>
      <c r="L26" s="102"/>
      <c r="Q26" s="3" t="str">
        <f>C33</f>
        <v>5</v>
      </c>
      <c r="R26" s="4">
        <f>IF(F4="Trimestre I",L33,IF(F4="Trimestre II",#REF!,IF(F4="Trimestre III",#REF!,IF(F4="Trimestre IV",#REF!))))</f>
        <v>1</v>
      </c>
      <c r="S26" s="4"/>
    </row>
    <row r="27" spans="1:19" ht="30" x14ac:dyDescent="0.25">
      <c r="C27" s="101" t="s">
        <v>136</v>
      </c>
      <c r="D27" s="80">
        <v>0.12</v>
      </c>
      <c r="E27" s="81" t="s">
        <v>48</v>
      </c>
      <c r="F27" s="82" t="s">
        <v>788</v>
      </c>
      <c r="G27" s="2" t="s">
        <v>991</v>
      </c>
      <c r="H27" s="2" t="s">
        <v>992</v>
      </c>
      <c r="I27" s="5">
        <v>60</v>
      </c>
      <c r="J27" s="5">
        <v>0</v>
      </c>
      <c r="K27" s="6">
        <v>0</v>
      </c>
      <c r="L27" s="102">
        <v>0</v>
      </c>
      <c r="Q27" s="3" t="str">
        <f>C34</f>
        <v>6</v>
      </c>
      <c r="R27" s="4">
        <f>IF(F4="Trimestre I",L34,IF(F4="Trimestre II",#REF!,IF(F4="Trimestre III",#REF!,IF(F4="Trimestre IV",#REF!))))</f>
        <v>0</v>
      </c>
      <c r="S27" s="4"/>
    </row>
    <row r="28" spans="1:19" ht="30" x14ac:dyDescent="0.25">
      <c r="C28" s="101"/>
      <c r="D28" s="80"/>
      <c r="E28" s="81"/>
      <c r="F28" s="82"/>
      <c r="G28" s="2" t="s">
        <v>825</v>
      </c>
      <c r="H28" s="2" t="s">
        <v>792</v>
      </c>
      <c r="I28" s="6">
        <v>1</v>
      </c>
      <c r="J28" s="6">
        <v>0</v>
      </c>
      <c r="K28" s="6">
        <v>0</v>
      </c>
      <c r="L28" s="102"/>
      <c r="Q28" s="3" t="str">
        <f>C37</f>
        <v>7</v>
      </c>
      <c r="R28" s="4">
        <f>IF(F4="Trimestre I",L37,IF(F4="Trimestre II",#REF!,IF(F4="Trimestre III",#REF!,IF(F4="Trimestre IV",#REF!))))</f>
        <v>0</v>
      </c>
      <c r="S28" s="4"/>
    </row>
    <row r="29" spans="1:19" ht="45" x14ac:dyDescent="0.25">
      <c r="C29" s="101"/>
      <c r="D29" s="80"/>
      <c r="E29" s="81"/>
      <c r="F29" s="82"/>
      <c r="G29" s="2" t="s">
        <v>791</v>
      </c>
      <c r="H29" s="2" t="s">
        <v>792</v>
      </c>
      <c r="I29" s="6">
        <v>1</v>
      </c>
      <c r="J29" s="6">
        <v>0</v>
      </c>
      <c r="K29" s="6">
        <v>0</v>
      </c>
      <c r="L29" s="102"/>
      <c r="Q29" s="3" t="str">
        <f>C39</f>
        <v>8</v>
      </c>
      <c r="R29" s="4">
        <f>IF(F4="Trimestre I",L39,IF(F4="Trimestre II",#REF!,IF(F4="Trimestre III",#REF!,IF(F4="Trimestre IV",#REF!))))</f>
        <v>0.45800000000000002</v>
      </c>
      <c r="S29" s="4"/>
    </row>
    <row r="30" spans="1:19" ht="45" x14ac:dyDescent="0.25">
      <c r="C30" s="101" t="s">
        <v>57</v>
      </c>
      <c r="D30" s="80">
        <v>0.1</v>
      </c>
      <c r="E30" s="81" t="s">
        <v>48</v>
      </c>
      <c r="F30" s="82" t="s">
        <v>793</v>
      </c>
      <c r="G30" s="2" t="s">
        <v>794</v>
      </c>
      <c r="H30" s="2" t="s">
        <v>776</v>
      </c>
      <c r="I30" s="6">
        <v>1</v>
      </c>
      <c r="J30" s="6">
        <v>0</v>
      </c>
      <c r="K30" s="6">
        <v>0</v>
      </c>
      <c r="L30" s="102">
        <v>0.16600000000000001</v>
      </c>
      <c r="Q30" s="3" t="str">
        <f>C41</f>
        <v>18</v>
      </c>
      <c r="R30" s="4">
        <f>IF(F4="Trimestre I",L41,IF(F4="Trimestre II",#REF!,IF(F4="Trimestre III",#REF!,IF(F4="Trimestre IV",#REF!))))</f>
        <v>0</v>
      </c>
      <c r="S30" s="4"/>
    </row>
    <row r="31" spans="1:19" x14ac:dyDescent="0.25">
      <c r="C31" s="101"/>
      <c r="D31" s="80"/>
      <c r="E31" s="81"/>
      <c r="F31" s="82"/>
      <c r="G31" s="2" t="s">
        <v>796</v>
      </c>
      <c r="H31" s="2" t="s">
        <v>797</v>
      </c>
      <c r="I31" s="5">
        <v>2</v>
      </c>
      <c r="J31" s="5">
        <v>0</v>
      </c>
      <c r="K31" s="6">
        <v>0</v>
      </c>
      <c r="L31" s="102"/>
      <c r="Q31" s="3" t="str">
        <f>C43</f>
        <v>19</v>
      </c>
      <c r="R31" s="4">
        <f>IF(F4="Trimestre I",L43,IF(F4="Trimestre II",#REF!,IF(F4="Trimestre III",#REF!,IF(F4="Trimestre IV",#REF!))))</f>
        <v>0.25</v>
      </c>
      <c r="S31" s="4"/>
    </row>
    <row r="32" spans="1:19" x14ac:dyDescent="0.25">
      <c r="C32" s="101"/>
      <c r="D32" s="80"/>
      <c r="E32" s="81"/>
      <c r="F32" s="82"/>
      <c r="G32" s="2" t="s">
        <v>798</v>
      </c>
      <c r="H32" s="2" t="s">
        <v>799</v>
      </c>
      <c r="I32" s="5">
        <v>2</v>
      </c>
      <c r="J32" s="5">
        <v>1</v>
      </c>
      <c r="K32" s="6">
        <v>0.5</v>
      </c>
      <c r="L32" s="102"/>
      <c r="Q32" s="3"/>
      <c r="R32" s="4"/>
      <c r="S32" s="4"/>
    </row>
    <row r="33" spans="3:19" ht="78.75" x14ac:dyDescent="0.25">
      <c r="C33" s="2" t="s">
        <v>143</v>
      </c>
      <c r="D33" s="6">
        <v>0.03</v>
      </c>
      <c r="E33" s="10" t="s">
        <v>48</v>
      </c>
      <c r="F33" s="1" t="s">
        <v>835</v>
      </c>
      <c r="G33" s="2" t="s">
        <v>993</v>
      </c>
      <c r="H33" s="2" t="s">
        <v>113</v>
      </c>
      <c r="I33" s="6">
        <v>1</v>
      </c>
      <c r="J33" s="6">
        <v>1</v>
      </c>
      <c r="K33" s="6">
        <v>1</v>
      </c>
      <c r="L33" s="8">
        <v>1</v>
      </c>
      <c r="Q33" s="3"/>
      <c r="R33" s="4"/>
      <c r="S33" s="4"/>
    </row>
    <row r="34" spans="3:19" ht="30" x14ac:dyDescent="0.25">
      <c r="C34" s="101" t="s">
        <v>163</v>
      </c>
      <c r="D34" s="80">
        <v>0.14000000000000001</v>
      </c>
      <c r="E34" s="81" t="s">
        <v>48</v>
      </c>
      <c r="F34" s="82" t="s">
        <v>914</v>
      </c>
      <c r="G34" s="2" t="s">
        <v>801</v>
      </c>
      <c r="H34" s="2" t="s">
        <v>802</v>
      </c>
      <c r="I34" s="5">
        <v>1</v>
      </c>
      <c r="J34" s="5">
        <v>0</v>
      </c>
      <c r="K34" s="6">
        <v>0</v>
      </c>
      <c r="L34" s="102">
        <v>0</v>
      </c>
      <c r="Q34" s="3"/>
      <c r="R34" s="4"/>
      <c r="S34" s="4"/>
    </row>
    <row r="35" spans="3:19" ht="45" x14ac:dyDescent="0.25">
      <c r="C35" s="101"/>
      <c r="D35" s="80"/>
      <c r="E35" s="81"/>
      <c r="F35" s="82"/>
      <c r="G35" s="2" t="s">
        <v>803</v>
      </c>
      <c r="H35" s="2" t="s">
        <v>804</v>
      </c>
      <c r="I35" s="5">
        <v>1</v>
      </c>
      <c r="J35" s="5">
        <v>0</v>
      </c>
      <c r="K35" s="6">
        <v>0</v>
      </c>
      <c r="L35" s="102"/>
      <c r="Q35" s="3"/>
      <c r="R35" s="4"/>
      <c r="S35" s="4"/>
    </row>
    <row r="36" spans="3:19" ht="30" x14ac:dyDescent="0.25">
      <c r="C36" s="101"/>
      <c r="D36" s="80"/>
      <c r="E36" s="81"/>
      <c r="F36" s="82"/>
      <c r="G36" s="2" t="s">
        <v>918</v>
      </c>
      <c r="H36" s="2" t="s">
        <v>806</v>
      </c>
      <c r="I36" s="5">
        <v>1</v>
      </c>
      <c r="J36" s="5">
        <v>0</v>
      </c>
      <c r="K36" s="6">
        <v>0</v>
      </c>
      <c r="L36" s="102"/>
      <c r="Q36" s="3"/>
      <c r="R36" s="4"/>
      <c r="S36" s="4"/>
    </row>
    <row r="37" spans="3:19" ht="135" x14ac:dyDescent="0.25">
      <c r="C37" s="101" t="s">
        <v>61</v>
      </c>
      <c r="D37" s="80">
        <v>7.0000000000000007E-2</v>
      </c>
      <c r="E37" s="81" t="s">
        <v>48</v>
      </c>
      <c r="F37" s="82" t="s">
        <v>994</v>
      </c>
      <c r="G37" s="2" t="s">
        <v>995</v>
      </c>
      <c r="H37" s="2" t="s">
        <v>996</v>
      </c>
      <c r="I37" s="6">
        <v>1</v>
      </c>
      <c r="J37" s="6">
        <v>0</v>
      </c>
      <c r="K37" s="6">
        <v>0</v>
      </c>
      <c r="L37" s="102">
        <v>0</v>
      </c>
      <c r="Q37" s="3"/>
      <c r="R37" s="4"/>
      <c r="S37" s="4"/>
    </row>
    <row r="38" spans="3:19" ht="105" x14ac:dyDescent="0.25">
      <c r="C38" s="101"/>
      <c r="D38" s="80"/>
      <c r="E38" s="81"/>
      <c r="F38" s="82"/>
      <c r="G38" s="2" t="s">
        <v>997</v>
      </c>
      <c r="H38" s="2" t="s">
        <v>998</v>
      </c>
      <c r="I38" s="6">
        <v>1</v>
      </c>
      <c r="J38" s="6">
        <v>0</v>
      </c>
      <c r="K38" s="6">
        <v>0</v>
      </c>
      <c r="L38" s="102"/>
      <c r="Q38" s="3"/>
      <c r="R38" s="4"/>
      <c r="S38" s="4"/>
    </row>
    <row r="39" spans="3:19" ht="225" x14ac:dyDescent="0.25">
      <c r="C39" s="101" t="s">
        <v>64</v>
      </c>
      <c r="D39" s="80">
        <v>0.12</v>
      </c>
      <c r="E39" s="81" t="s">
        <v>48</v>
      </c>
      <c r="F39" s="82" t="s">
        <v>999</v>
      </c>
      <c r="G39" s="2" t="s">
        <v>1000</v>
      </c>
      <c r="H39" s="2" t="s">
        <v>1001</v>
      </c>
      <c r="I39" s="6">
        <v>1</v>
      </c>
      <c r="J39" s="6">
        <v>0.66669999999999996</v>
      </c>
      <c r="K39" s="6">
        <v>0.66669999999999996</v>
      </c>
      <c r="L39" s="102">
        <v>0.45800000000000002</v>
      </c>
      <c r="Q39" s="3"/>
      <c r="R39" s="4"/>
      <c r="S39" s="4"/>
    </row>
    <row r="40" spans="3:19" ht="90" x14ac:dyDescent="0.25">
      <c r="C40" s="101"/>
      <c r="D40" s="80"/>
      <c r="E40" s="81"/>
      <c r="F40" s="82"/>
      <c r="G40" s="2" t="s">
        <v>1002</v>
      </c>
      <c r="H40" s="2" t="s">
        <v>1003</v>
      </c>
      <c r="I40" s="5">
        <v>4</v>
      </c>
      <c r="J40" s="5">
        <v>1</v>
      </c>
      <c r="K40" s="6">
        <v>0.25</v>
      </c>
      <c r="L40" s="102"/>
      <c r="Q40" s="3"/>
      <c r="R40" s="4"/>
      <c r="S40" s="4"/>
    </row>
    <row r="41" spans="3:19" ht="30" x14ac:dyDescent="0.25">
      <c r="C41" s="101" t="s">
        <v>93</v>
      </c>
      <c r="D41" s="80">
        <v>7.0000000000000007E-2</v>
      </c>
      <c r="E41" s="81" t="s">
        <v>48</v>
      </c>
      <c r="F41" s="82" t="s">
        <v>1004</v>
      </c>
      <c r="G41" s="2" t="s">
        <v>1005</v>
      </c>
      <c r="H41" s="2" t="s">
        <v>1006</v>
      </c>
      <c r="I41" s="5">
        <v>1</v>
      </c>
      <c r="J41" s="5">
        <v>0</v>
      </c>
      <c r="K41" s="6">
        <v>0</v>
      </c>
      <c r="L41" s="102">
        <v>0</v>
      </c>
      <c r="Q41" s="3"/>
      <c r="R41" s="4"/>
      <c r="S41" s="4"/>
    </row>
    <row r="42" spans="3:19" ht="45" x14ac:dyDescent="0.25">
      <c r="C42" s="101"/>
      <c r="D42" s="80"/>
      <c r="E42" s="81"/>
      <c r="F42" s="82"/>
      <c r="G42" s="2" t="s">
        <v>1007</v>
      </c>
      <c r="H42" s="2" t="s">
        <v>1008</v>
      </c>
      <c r="I42" s="5">
        <v>4</v>
      </c>
      <c r="J42" s="5">
        <v>0</v>
      </c>
      <c r="K42" s="6">
        <v>0</v>
      </c>
      <c r="L42" s="102"/>
      <c r="Q42" s="3"/>
      <c r="R42" s="4"/>
      <c r="S42" s="4"/>
    </row>
    <row r="43" spans="3:19" ht="90" x14ac:dyDescent="0.25">
      <c r="C43" s="101" t="s">
        <v>262</v>
      </c>
      <c r="D43" s="80">
        <v>7.0000000000000007E-2</v>
      </c>
      <c r="E43" s="81" t="s">
        <v>48</v>
      </c>
      <c r="F43" s="82" t="s">
        <v>1009</v>
      </c>
      <c r="G43" s="2" t="s">
        <v>1010</v>
      </c>
      <c r="H43" s="2" t="s">
        <v>1011</v>
      </c>
      <c r="I43" s="6">
        <v>1</v>
      </c>
      <c r="J43" s="6">
        <v>0.5</v>
      </c>
      <c r="K43" s="6">
        <v>0.5</v>
      </c>
      <c r="L43" s="102">
        <v>0.25</v>
      </c>
      <c r="Q43" s="3"/>
      <c r="R43" s="4"/>
      <c r="S43" s="4"/>
    </row>
    <row r="44" spans="3:19" ht="120" x14ac:dyDescent="0.25">
      <c r="C44" s="101"/>
      <c r="D44" s="80"/>
      <c r="E44" s="81"/>
      <c r="F44" s="82"/>
      <c r="G44" s="2" t="s">
        <v>1012</v>
      </c>
      <c r="H44" s="2" t="s">
        <v>1013</v>
      </c>
      <c r="I44" s="6">
        <v>1</v>
      </c>
      <c r="J44" s="6">
        <v>0</v>
      </c>
      <c r="K44" s="6">
        <v>0</v>
      </c>
      <c r="L44" s="102"/>
      <c r="Q44" s="3"/>
      <c r="R44" s="4"/>
      <c r="S44" s="4"/>
    </row>
    <row r="45" spans="3:19" x14ac:dyDescent="0.25">
      <c r="C45" s="76" t="s">
        <v>122</v>
      </c>
      <c r="D45" s="76"/>
      <c r="E45" s="76"/>
      <c r="F45" s="76"/>
      <c r="G45" s="76"/>
      <c r="H45" s="76"/>
      <c r="I45" s="76"/>
      <c r="J45" s="2" t="s">
        <v>123</v>
      </c>
      <c r="K45" s="2" t="s">
        <v>123</v>
      </c>
      <c r="L45" s="7">
        <f>SUMPRODUCT(D22:D44,L22:L44)</f>
        <v>0.26858000000000004</v>
      </c>
      <c r="Q45" s="3" t="s">
        <v>124</v>
      </c>
      <c r="R45" s="4">
        <f>IF(F4="Trimestre I",L45,IF(F4="Trimestre II",#REF!,IF(F4="Trimestre III",#REF!,IF(F4="Trimestre IV",#REF!))))</f>
        <v>0.26858000000000004</v>
      </c>
      <c r="S45" s="4">
        <f>100%-R45</f>
        <v>0.73141999999999996</v>
      </c>
    </row>
    <row r="46" spans="3:19" hidden="1" x14ac:dyDescent="0.25">
      <c r="Q46" s="3"/>
      <c r="R46" s="4" t="s">
        <v>1</v>
      </c>
      <c r="S46" s="4" t="s">
        <v>2</v>
      </c>
    </row>
  </sheetData>
  <sheetProtection algorithmName="SHA-512" hashValue="qvDFKhtRke4HfhJJV8J91Tq99UclUrA3070SFCUSyvj7CFveiabc7qy8rPz+jUxnaoTM7y6B7qlRke6vw2GwUg==" saltValue="Pi5G+hVCfP4FOvKkKfNIWA==" spinCount="100000" sheet="1" objects="1" scenarios="1"/>
  <mergeCells count="52">
    <mergeCell ref="Q19:R19"/>
    <mergeCell ref="C1:J2"/>
    <mergeCell ref="K1:L2"/>
    <mergeCell ref="C4:E4"/>
    <mergeCell ref="C19:F19"/>
    <mergeCell ref="A6:A21"/>
    <mergeCell ref="C24:C26"/>
    <mergeCell ref="D24:D26"/>
    <mergeCell ref="E24:E26"/>
    <mergeCell ref="F24:F26"/>
    <mergeCell ref="L24:L26"/>
    <mergeCell ref="C22:C23"/>
    <mergeCell ref="D22:D23"/>
    <mergeCell ref="E22:E23"/>
    <mergeCell ref="F22:F23"/>
    <mergeCell ref="L22:L23"/>
    <mergeCell ref="C30:C32"/>
    <mergeCell ref="D30:D32"/>
    <mergeCell ref="E30:E32"/>
    <mergeCell ref="F30:F32"/>
    <mergeCell ref="L30:L32"/>
    <mergeCell ref="C27:C29"/>
    <mergeCell ref="D27:D29"/>
    <mergeCell ref="E27:E29"/>
    <mergeCell ref="F27:F29"/>
    <mergeCell ref="L27:L29"/>
    <mergeCell ref="C37:C38"/>
    <mergeCell ref="D37:D38"/>
    <mergeCell ref="E37:E38"/>
    <mergeCell ref="F37:F38"/>
    <mergeCell ref="L37:L38"/>
    <mergeCell ref="C34:C36"/>
    <mergeCell ref="D34:D36"/>
    <mergeCell ref="E34:E36"/>
    <mergeCell ref="F34:F36"/>
    <mergeCell ref="L34:L36"/>
    <mergeCell ref="C41:C42"/>
    <mergeCell ref="D41:D42"/>
    <mergeCell ref="E41:E42"/>
    <mergeCell ref="F41:F42"/>
    <mergeCell ref="L41:L42"/>
    <mergeCell ref="C39:C40"/>
    <mergeCell ref="D39:D40"/>
    <mergeCell ref="E39:E40"/>
    <mergeCell ref="F39:F40"/>
    <mergeCell ref="L39:L40"/>
    <mergeCell ref="L43:L44"/>
    <mergeCell ref="C45:I45"/>
    <mergeCell ref="C43:C44"/>
    <mergeCell ref="D43:D44"/>
    <mergeCell ref="E43:E44"/>
    <mergeCell ref="F43:F44"/>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82342-64A5-40DF-BF87-AB712C936C34}">
  <dimension ref="A1:AN42"/>
  <sheetViews>
    <sheetView showGridLines="0" showRowColHeaders="0" workbookViewId="0"/>
  </sheetViews>
  <sheetFormatPr baseColWidth="10" defaultColWidth="0" defaultRowHeight="15" zeroHeight="1" x14ac:dyDescent="0.25"/>
  <cols>
    <col min="1" max="1" width="93.5703125" style="48" customWidth="1"/>
    <col min="2" max="2" width="11.5703125" customWidth="1"/>
    <col min="3" max="3" width="60.85546875" customWidth="1"/>
    <col min="4" max="4" width="10.85546875" customWidth="1"/>
    <col min="5" max="5" width="10.85546875" hidden="1" customWidth="1"/>
    <col min="6" max="6" width="4.28515625" style="53" hidden="1" customWidth="1"/>
    <col min="7" max="7" width="14.42578125" hidden="1" customWidth="1"/>
    <col min="8" max="8" width="54.85546875" style="53" hidden="1" customWidth="1"/>
    <col min="9" max="9" width="14.42578125" style="53" hidden="1" customWidth="1"/>
    <col min="10" max="10" width="16" hidden="1" customWidth="1"/>
    <col min="11" max="11" width="39.42578125" hidden="1" customWidth="1"/>
    <col min="12" max="12" width="28.140625" hidden="1" customWidth="1"/>
    <col min="13" max="13" width="50.7109375" style="48" hidden="1" customWidth="1"/>
    <col min="14" max="14" width="7.7109375" style="48" hidden="1" customWidth="1"/>
    <col min="15" max="15" width="8.28515625" style="48" hidden="1" customWidth="1"/>
    <col min="16" max="16" width="8.85546875" style="54" hidden="1" customWidth="1"/>
    <col min="17" max="17" width="55.5703125" hidden="1" customWidth="1"/>
    <col min="18" max="18" width="23.140625" hidden="1" customWidth="1"/>
    <col min="19" max="19" width="26.140625" hidden="1" customWidth="1"/>
    <col min="20" max="20" width="39" hidden="1" customWidth="1"/>
    <col min="21" max="21" width="29.42578125" hidden="1" customWidth="1"/>
    <col min="22" max="22" width="20.5703125" hidden="1" customWidth="1"/>
    <col min="23" max="23" width="22.85546875" hidden="1" customWidth="1"/>
    <col min="24" max="24" width="33.5703125" hidden="1" customWidth="1"/>
    <col min="25" max="25" width="17.85546875" hidden="1" customWidth="1"/>
    <col min="26" max="26" width="21.5703125" hidden="1" customWidth="1"/>
    <col min="27" max="27" width="22.5703125" hidden="1" customWidth="1"/>
    <col min="28" max="28" width="34.42578125" hidden="1" customWidth="1"/>
    <col min="29" max="29" width="23.85546875" hidden="1" customWidth="1"/>
    <col min="30" max="30" width="15.5703125" hidden="1" customWidth="1"/>
    <col min="31" max="31" width="7.7109375" hidden="1" customWidth="1"/>
    <col min="32" max="32" width="16.28515625" hidden="1" customWidth="1"/>
    <col min="33" max="33" width="15.42578125" hidden="1" customWidth="1"/>
    <col min="34" max="34" width="35.7109375" hidden="1" customWidth="1"/>
    <col min="35" max="35" width="21.28515625" hidden="1" customWidth="1"/>
    <col min="36" max="36" width="45.7109375" hidden="1" customWidth="1"/>
    <col min="37" max="37" width="50.7109375" hidden="1" customWidth="1"/>
    <col min="38" max="38" width="21.5703125" hidden="1" customWidth="1"/>
    <col min="39" max="39" width="35" hidden="1" customWidth="1"/>
    <col min="40" max="40" width="11.7109375" hidden="1" customWidth="1"/>
    <col min="41" max="16384" width="10.85546875" hidden="1"/>
  </cols>
  <sheetData>
    <row r="1" spans="2:16" ht="68.099999999999994" customHeight="1" x14ac:dyDescent="0.25"/>
    <row r="2" spans="2:16" x14ac:dyDescent="0.25">
      <c r="B2" s="66" t="s">
        <v>0</v>
      </c>
      <c r="C2" s="67" t="s">
        <v>1791</v>
      </c>
      <c r="H2"/>
    </row>
    <row r="3" spans="2:16" x14ac:dyDescent="0.25">
      <c r="N3" s="55">
        <v>1</v>
      </c>
      <c r="P3" s="56">
        <f>100/32</f>
        <v>3.125</v>
      </c>
    </row>
    <row r="4" spans="2:16" x14ac:dyDescent="0.25">
      <c r="B4" s="64" t="s">
        <v>1794</v>
      </c>
      <c r="H4"/>
      <c r="I4"/>
      <c r="M4" s="57" t="s">
        <v>0</v>
      </c>
      <c r="N4" s="58" t="s">
        <v>1</v>
      </c>
      <c r="O4" s="58" t="s">
        <v>2</v>
      </c>
      <c r="P4" s="54" t="s">
        <v>1790</v>
      </c>
    </row>
    <row r="5" spans="2:16" x14ac:dyDescent="0.25">
      <c r="B5" s="65" t="s">
        <v>1792</v>
      </c>
      <c r="C5" s="68">
        <v>14.143149796875001</v>
      </c>
      <c r="H5"/>
      <c r="I5"/>
      <c r="M5" s="59" t="s">
        <v>29</v>
      </c>
      <c r="N5" s="60">
        <v>1.6289999999999999E-2</v>
      </c>
      <c r="O5" s="61">
        <f t="shared" ref="O5:O37" si="0">$N$3-N5</f>
        <v>0.98370999999999997</v>
      </c>
      <c r="P5" s="54">
        <f t="shared" ref="P5:P36" si="1">N5*$P$3/100</f>
        <v>5.0906249999999997E-4</v>
      </c>
    </row>
    <row r="6" spans="2:16" x14ac:dyDescent="0.25">
      <c r="B6" s="65" t="s">
        <v>1793</v>
      </c>
      <c r="C6" s="68">
        <v>18.856850203124988</v>
      </c>
      <c r="H6"/>
      <c r="I6"/>
      <c r="M6" s="59" t="s">
        <v>23</v>
      </c>
      <c r="N6" s="60">
        <v>0.15150000000000002</v>
      </c>
      <c r="O6" s="61">
        <f t="shared" si="0"/>
        <v>0.84850000000000003</v>
      </c>
      <c r="P6" s="54">
        <f t="shared" si="1"/>
        <v>4.7343750000000007E-3</v>
      </c>
    </row>
    <row r="7" spans="2:16" x14ac:dyDescent="0.25">
      <c r="H7"/>
      <c r="I7"/>
      <c r="M7" s="59" t="s">
        <v>20</v>
      </c>
      <c r="N7" s="54">
        <v>0.1545</v>
      </c>
      <c r="O7" s="61">
        <f t="shared" si="0"/>
        <v>0.84550000000000003</v>
      </c>
      <c r="P7" s="54">
        <f t="shared" si="1"/>
        <v>4.828125E-3</v>
      </c>
    </row>
    <row r="8" spans="2:16" x14ac:dyDescent="0.25">
      <c r="H8"/>
      <c r="I8"/>
      <c r="M8" s="59" t="s">
        <v>24</v>
      </c>
      <c r="N8" s="60">
        <v>0.15720000000000001</v>
      </c>
      <c r="O8" s="61">
        <f t="shared" si="0"/>
        <v>0.84279999999999999</v>
      </c>
      <c r="P8" s="54">
        <f t="shared" si="1"/>
        <v>4.9125000000000002E-3</v>
      </c>
    </row>
    <row r="9" spans="2:16" x14ac:dyDescent="0.25">
      <c r="H9"/>
      <c r="I9"/>
      <c r="M9" s="59" t="s">
        <v>16</v>
      </c>
      <c r="N9" s="60">
        <v>0.16464659999999998</v>
      </c>
      <c r="O9" s="61">
        <f t="shared" si="0"/>
        <v>0.83535340000000002</v>
      </c>
      <c r="P9" s="54">
        <f t="shared" si="1"/>
        <v>5.1452062499999993E-3</v>
      </c>
    </row>
    <row r="10" spans="2:16" x14ac:dyDescent="0.25">
      <c r="H10"/>
      <c r="I10"/>
      <c r="M10" s="59" t="s">
        <v>28</v>
      </c>
      <c r="N10" s="60">
        <v>0.20660000000000003</v>
      </c>
      <c r="O10" s="61">
        <f t="shared" si="0"/>
        <v>0.79339999999999999</v>
      </c>
      <c r="P10" s="54">
        <f t="shared" si="1"/>
        <v>6.4562500000000011E-3</v>
      </c>
    </row>
    <row r="11" spans="2:16" x14ac:dyDescent="0.25">
      <c r="H11"/>
      <c r="I11"/>
      <c r="M11" s="59" t="s">
        <v>5</v>
      </c>
      <c r="N11" s="60">
        <v>0.2147</v>
      </c>
      <c r="O11" s="61">
        <f t="shared" si="0"/>
        <v>0.7853</v>
      </c>
      <c r="P11" s="54">
        <f t="shared" si="1"/>
        <v>6.7093750000000001E-3</v>
      </c>
    </row>
    <row r="12" spans="2:16" x14ac:dyDescent="0.25">
      <c r="H12"/>
      <c r="I12"/>
      <c r="M12" s="59" t="s">
        <v>22</v>
      </c>
      <c r="N12" s="60">
        <v>0.23380000000000001</v>
      </c>
      <c r="O12" s="61">
        <f t="shared" si="0"/>
        <v>0.76619999999999999</v>
      </c>
      <c r="P12" s="54">
        <f t="shared" si="1"/>
        <v>7.3062500000000011E-3</v>
      </c>
    </row>
    <row r="13" spans="2:16" x14ac:dyDescent="0.25">
      <c r="H13"/>
      <c r="I13"/>
      <c r="M13" s="59" t="s">
        <v>12</v>
      </c>
      <c r="N13" s="60">
        <v>0.24600000000000002</v>
      </c>
      <c r="O13" s="61">
        <f t="shared" si="0"/>
        <v>0.754</v>
      </c>
      <c r="P13" s="54">
        <f t="shared" si="1"/>
        <v>7.6875000000000008E-3</v>
      </c>
    </row>
    <row r="14" spans="2:16" x14ac:dyDescent="0.25">
      <c r="H14"/>
      <c r="I14"/>
      <c r="M14" s="59" t="s">
        <v>18</v>
      </c>
      <c r="N14" s="60">
        <v>0.25130199999999997</v>
      </c>
      <c r="O14" s="61">
        <f t="shared" si="0"/>
        <v>0.74869800000000009</v>
      </c>
      <c r="P14" s="54">
        <f t="shared" si="1"/>
        <v>7.8531874999999991E-3</v>
      </c>
    </row>
    <row r="15" spans="2:16" x14ac:dyDescent="0.25">
      <c r="H15"/>
      <c r="I15"/>
      <c r="M15" s="63" t="s">
        <v>9</v>
      </c>
      <c r="N15" s="60">
        <v>0.26416649999999997</v>
      </c>
      <c r="O15" s="61">
        <f t="shared" si="0"/>
        <v>0.73583350000000003</v>
      </c>
      <c r="P15" s="54">
        <f t="shared" si="1"/>
        <v>8.2552031249999991E-3</v>
      </c>
    </row>
    <row r="16" spans="2:16" x14ac:dyDescent="0.25">
      <c r="H16"/>
      <c r="I16"/>
      <c r="M16" s="59" t="s">
        <v>19</v>
      </c>
      <c r="N16" s="60">
        <v>0.26858000000000004</v>
      </c>
      <c r="O16" s="61">
        <f t="shared" si="0"/>
        <v>0.73141999999999996</v>
      </c>
      <c r="P16" s="54">
        <f t="shared" si="1"/>
        <v>8.3931250000000013E-3</v>
      </c>
    </row>
    <row r="17" spans="8:16" x14ac:dyDescent="0.25">
      <c r="H17"/>
      <c r="I17"/>
      <c r="M17" s="59" t="s">
        <v>14</v>
      </c>
      <c r="N17" s="60">
        <v>0.28756000000000004</v>
      </c>
      <c r="O17" s="61">
        <f t="shared" si="0"/>
        <v>0.71243999999999996</v>
      </c>
      <c r="P17" s="54">
        <f t="shared" si="1"/>
        <v>8.9862500000000012E-3</v>
      </c>
    </row>
    <row r="18" spans="8:16" x14ac:dyDescent="0.25">
      <c r="H18"/>
      <c r="I18"/>
      <c r="M18" s="59" t="s">
        <v>17</v>
      </c>
      <c r="N18" s="60">
        <v>0.29544000000000004</v>
      </c>
      <c r="O18" s="61">
        <f t="shared" si="0"/>
        <v>0.70455999999999996</v>
      </c>
      <c r="P18" s="54">
        <f t="shared" si="1"/>
        <v>9.2325000000000011E-3</v>
      </c>
    </row>
    <row r="19" spans="8:16" x14ac:dyDescent="0.25">
      <c r="H19"/>
      <c r="I19"/>
      <c r="M19" s="59" t="s">
        <v>4</v>
      </c>
      <c r="N19" s="60">
        <v>0.33300000000000002</v>
      </c>
      <c r="O19" s="61">
        <f t="shared" si="0"/>
        <v>0.66700000000000004</v>
      </c>
      <c r="P19" s="54">
        <f t="shared" si="1"/>
        <v>1.0406250000000001E-2</v>
      </c>
    </row>
    <row r="20" spans="8:16" x14ac:dyDescent="0.25">
      <c r="H20"/>
      <c r="I20"/>
      <c r="M20" s="59" t="s">
        <v>13</v>
      </c>
      <c r="N20" s="60">
        <v>0.3338000000000001</v>
      </c>
      <c r="O20" s="61">
        <f t="shared" si="0"/>
        <v>0.6661999999999999</v>
      </c>
      <c r="P20" s="54">
        <f t="shared" si="1"/>
        <v>1.0431250000000003E-2</v>
      </c>
    </row>
    <row r="21" spans="8:16" x14ac:dyDescent="0.25">
      <c r="H21"/>
      <c r="I21"/>
      <c r="M21" s="59" t="s">
        <v>31</v>
      </c>
      <c r="N21" s="60">
        <v>0.34189999999999993</v>
      </c>
      <c r="O21" s="61">
        <f t="shared" si="0"/>
        <v>0.65810000000000013</v>
      </c>
      <c r="P21" s="54">
        <f t="shared" si="1"/>
        <v>1.0684374999999998E-2</v>
      </c>
    </row>
    <row r="22" spans="8:16" x14ac:dyDescent="0.25">
      <c r="H22"/>
      <c r="I22"/>
      <c r="M22" s="62" t="s">
        <v>25</v>
      </c>
      <c r="N22" s="60">
        <v>0.35549340000000001</v>
      </c>
      <c r="O22" s="61">
        <f t="shared" si="0"/>
        <v>0.64450659999999993</v>
      </c>
      <c r="P22" s="54">
        <f t="shared" si="1"/>
        <v>1.110916875E-2</v>
      </c>
    </row>
    <row r="23" spans="8:16" x14ac:dyDescent="0.25">
      <c r="H23"/>
      <c r="I23"/>
      <c r="M23" s="59" t="s">
        <v>15</v>
      </c>
      <c r="N23" s="60">
        <v>0.45300000000000001</v>
      </c>
      <c r="O23" s="61">
        <f t="shared" si="0"/>
        <v>0.54699999999999993</v>
      </c>
      <c r="P23" s="54">
        <f t="shared" si="1"/>
        <v>1.4156250000000002E-2</v>
      </c>
    </row>
    <row r="24" spans="8:16" x14ac:dyDescent="0.25">
      <c r="H24"/>
      <c r="I24"/>
      <c r="M24" s="59" t="s">
        <v>21</v>
      </c>
      <c r="N24" s="60">
        <v>0.48709000000000008</v>
      </c>
      <c r="O24" s="61">
        <f t="shared" si="0"/>
        <v>0.51290999999999998</v>
      </c>
      <c r="P24" s="54">
        <f t="shared" si="1"/>
        <v>1.5221562500000002E-2</v>
      </c>
    </row>
    <row r="25" spans="8:16" x14ac:dyDescent="0.25">
      <c r="H25"/>
      <c r="I25"/>
      <c r="M25" s="62" t="s">
        <v>6</v>
      </c>
      <c r="N25" s="60">
        <v>0.497</v>
      </c>
      <c r="O25" s="61">
        <f t="shared" si="0"/>
        <v>0.503</v>
      </c>
      <c r="P25" s="54">
        <f t="shared" si="1"/>
        <v>1.5531250000000002E-2</v>
      </c>
    </row>
    <row r="26" spans="8:16" x14ac:dyDescent="0.25">
      <c r="H26"/>
      <c r="I26"/>
      <c r="M26" s="59" t="s">
        <v>26</v>
      </c>
      <c r="N26" s="60">
        <v>0.5</v>
      </c>
      <c r="O26" s="61">
        <f t="shared" si="0"/>
        <v>0.5</v>
      </c>
      <c r="P26" s="54">
        <f t="shared" si="1"/>
        <v>1.5625E-2</v>
      </c>
    </row>
    <row r="27" spans="8:16" x14ac:dyDescent="0.25">
      <c r="H27"/>
      <c r="I27"/>
      <c r="M27" s="59" t="s">
        <v>1787</v>
      </c>
      <c r="N27" s="60">
        <v>0.52170000000000005</v>
      </c>
      <c r="O27" s="61">
        <f t="shared" si="0"/>
        <v>0.47829999999999995</v>
      </c>
      <c r="P27" s="54">
        <f t="shared" si="1"/>
        <v>1.6303125000000002E-2</v>
      </c>
    </row>
    <row r="28" spans="8:16" x14ac:dyDescent="0.25">
      <c r="H28"/>
      <c r="I28"/>
      <c r="M28" s="59" t="s">
        <v>27</v>
      </c>
      <c r="N28" s="60">
        <v>0.52600000000000002</v>
      </c>
      <c r="O28" s="61">
        <f t="shared" si="0"/>
        <v>0.47399999999999998</v>
      </c>
      <c r="P28" s="54">
        <f t="shared" si="1"/>
        <v>1.6437500000000001E-2</v>
      </c>
    </row>
    <row r="29" spans="8:16" hidden="1" x14ac:dyDescent="0.25">
      <c r="H29"/>
      <c r="I29"/>
      <c r="M29" s="59" t="s">
        <v>3</v>
      </c>
      <c r="N29" s="60">
        <v>0.6825</v>
      </c>
      <c r="O29" s="61">
        <f t="shared" si="0"/>
        <v>0.3175</v>
      </c>
      <c r="P29" s="54">
        <f t="shared" si="1"/>
        <v>2.1328125E-2</v>
      </c>
    </row>
    <row r="30" spans="8:16" hidden="1" x14ac:dyDescent="0.25">
      <c r="H30"/>
      <c r="I30"/>
      <c r="M30" s="59" t="s">
        <v>7</v>
      </c>
      <c r="N30" s="60">
        <v>0.69040000000000001</v>
      </c>
      <c r="O30" s="61">
        <f t="shared" si="0"/>
        <v>0.30959999999999999</v>
      </c>
      <c r="P30" s="54">
        <f t="shared" si="1"/>
        <v>2.1575E-2</v>
      </c>
    </row>
    <row r="31" spans="8:16" hidden="1" x14ac:dyDescent="0.25">
      <c r="H31"/>
      <c r="I31"/>
      <c r="M31" s="59" t="s">
        <v>32</v>
      </c>
      <c r="N31" s="60">
        <v>0.69086100000000039</v>
      </c>
      <c r="O31" s="61">
        <f t="shared" si="0"/>
        <v>0.30913899999999961</v>
      </c>
      <c r="P31" s="54">
        <f t="shared" si="1"/>
        <v>2.1589406250000012E-2</v>
      </c>
    </row>
    <row r="32" spans="8:16" hidden="1" x14ac:dyDescent="0.25">
      <c r="H32"/>
      <c r="I32"/>
      <c r="M32" s="59" t="s">
        <v>30</v>
      </c>
      <c r="N32" s="60">
        <v>0.72858999999999996</v>
      </c>
      <c r="O32" s="61">
        <f t="shared" si="0"/>
        <v>0.27141000000000004</v>
      </c>
      <c r="P32" s="54">
        <f t="shared" si="1"/>
        <v>2.2768437499999999E-2</v>
      </c>
    </row>
    <row r="33" spans="8:16" hidden="1" x14ac:dyDescent="0.25">
      <c r="H33"/>
      <c r="I33"/>
      <c r="M33" s="59" t="s">
        <v>11</v>
      </c>
      <c r="N33" s="60">
        <v>0.80665000000000031</v>
      </c>
      <c r="O33" s="61">
        <f t="shared" si="0"/>
        <v>0.19334999999999969</v>
      </c>
      <c r="P33" s="54">
        <f t="shared" si="1"/>
        <v>2.520781250000001E-2</v>
      </c>
    </row>
    <row r="34" spans="8:16" hidden="1" x14ac:dyDescent="0.25">
      <c r="H34"/>
      <c r="I34"/>
      <c r="M34" s="59" t="s">
        <v>1788</v>
      </c>
      <c r="N34" s="60">
        <v>0.87129999999999996</v>
      </c>
      <c r="O34" s="61">
        <f t="shared" si="0"/>
        <v>0.12870000000000004</v>
      </c>
      <c r="P34" s="54">
        <f t="shared" si="1"/>
        <v>2.7228124999999999E-2</v>
      </c>
    </row>
    <row r="35" spans="8:16" hidden="1" x14ac:dyDescent="0.25">
      <c r="H35"/>
      <c r="I35"/>
      <c r="M35" s="59" t="s">
        <v>8</v>
      </c>
      <c r="N35" s="60">
        <v>0.9830000000000001</v>
      </c>
      <c r="O35" s="61">
        <f t="shared" si="0"/>
        <v>1.6999999999999904E-2</v>
      </c>
      <c r="P35" s="54">
        <f t="shared" si="1"/>
        <v>3.0718750000000003E-2</v>
      </c>
    </row>
    <row r="36" spans="8:16" hidden="1" x14ac:dyDescent="0.25">
      <c r="H36"/>
      <c r="I36"/>
      <c r="M36" s="59" t="s">
        <v>10</v>
      </c>
      <c r="N36" s="60">
        <v>1.0000000000000002</v>
      </c>
      <c r="O36" s="61">
        <f t="shared" si="0"/>
        <v>0</v>
      </c>
      <c r="P36" s="54">
        <f t="shared" si="1"/>
        <v>3.1250000000000007E-2</v>
      </c>
    </row>
    <row r="37" spans="8:16" hidden="1" x14ac:dyDescent="0.25">
      <c r="H37"/>
      <c r="I37"/>
      <c r="N37" s="60">
        <f>AVERAGE(N5:N36)</f>
        <v>0.42858029687500004</v>
      </c>
      <c r="O37" s="61">
        <f t="shared" si="0"/>
        <v>0.5714197031249999</v>
      </c>
      <c r="P37" s="60">
        <f>SUM(P5:P36)</f>
        <v>0.42858029687500004</v>
      </c>
    </row>
    <row r="38" spans="8:16" hidden="1" x14ac:dyDescent="0.25">
      <c r="H38"/>
      <c r="I38"/>
    </row>
    <row r="39" spans="8:16" hidden="1" x14ac:dyDescent="0.25">
      <c r="H39"/>
      <c r="I39"/>
    </row>
    <row r="40" spans="8:16" hidden="1" x14ac:dyDescent="0.25">
      <c r="H40"/>
      <c r="I40"/>
    </row>
    <row r="41" spans="8:16" hidden="1" x14ac:dyDescent="0.25">
      <c r="H41"/>
      <c r="I41"/>
    </row>
    <row r="42" spans="8:16" hidden="1" x14ac:dyDescent="0.25">
      <c r="H42"/>
      <c r="I42"/>
    </row>
  </sheetData>
  <sheetProtection sheet="1" objects="1" scenarios="1"/>
  <autoFilter ref="M4:P37" xr:uid="{F4A82342-64A5-40DF-BF87-AB712C936C34}">
    <sortState xmlns:xlrd2="http://schemas.microsoft.com/office/spreadsheetml/2017/richdata2" ref="M5:P37">
      <sortCondition ref="P4:P37"/>
    </sortState>
  </autoFilter>
  <pageMargins left="0.7" right="0.7" top="0.75" bottom="0.75" header="0.3" footer="0.3"/>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18A50-4272-4557-A42B-19E879830FFF}">
  <dimension ref="A1:S44"/>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 customWidth="1"/>
    <col min="5" max="5" width="5.42578125" customWidth="1"/>
    <col min="6" max="6" width="56.5703125" customWidth="1"/>
    <col min="7" max="8" width="35.5703125" customWidth="1"/>
    <col min="9" max="11" width="9.5703125" bestFit="1" customWidth="1"/>
    <col min="12" max="12" width="10" bestFit="1"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1014</v>
      </c>
      <c r="D1" s="96"/>
      <c r="E1" s="96"/>
      <c r="F1" s="96"/>
      <c r="G1" s="96"/>
      <c r="H1" s="96"/>
      <c r="I1" s="96"/>
      <c r="J1" s="97"/>
      <c r="K1" s="72">
        <f>L43</f>
        <v>0.1545</v>
      </c>
      <c r="L1" s="73"/>
    </row>
    <row r="2" spans="1:12" ht="27" customHeight="1" thickBot="1" x14ac:dyDescent="0.3">
      <c r="C2" s="98"/>
      <c r="D2" s="99"/>
      <c r="E2" s="99"/>
      <c r="F2" s="99"/>
      <c r="G2" s="99"/>
      <c r="H2" s="99"/>
      <c r="I2" s="99"/>
      <c r="J2" s="100"/>
      <c r="K2" s="74"/>
      <c r="L2" s="75"/>
    </row>
    <row r="3" spans="1:12" x14ac:dyDescent="0.25"/>
    <row r="4" spans="1:12" x14ac:dyDescent="0.25">
      <c r="A4" s="19"/>
      <c r="C4" s="76" t="s">
        <v>126</v>
      </c>
      <c r="D4" s="76"/>
      <c r="E4" s="76"/>
      <c r="F4" s="69" t="s">
        <v>35</v>
      </c>
    </row>
    <row r="5" spans="1:12" x14ac:dyDescent="0.25">
      <c r="A5" s="19"/>
    </row>
    <row r="6" spans="1:12" ht="14.45" customHeight="1" x14ac:dyDescent="0.25">
      <c r="A6" s="84" t="s">
        <v>1776</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ht="30.95" customHeight="1" x14ac:dyDescent="0.25">
      <c r="A19" s="84"/>
      <c r="C19" s="77" t="s">
        <v>36</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57" x14ac:dyDescent="0.25">
      <c r="C22" s="2" t="s">
        <v>47</v>
      </c>
      <c r="D22" s="6">
        <v>0.05</v>
      </c>
      <c r="E22" s="10" t="s">
        <v>231</v>
      </c>
      <c r="F22" s="1" t="s">
        <v>1015</v>
      </c>
      <c r="G22" s="2" t="s">
        <v>1016</v>
      </c>
      <c r="H22" s="2" t="s">
        <v>1017</v>
      </c>
      <c r="I22" s="6">
        <v>1</v>
      </c>
      <c r="J22" s="6">
        <v>0</v>
      </c>
      <c r="K22" s="6">
        <v>0</v>
      </c>
      <c r="L22" s="8">
        <v>0</v>
      </c>
      <c r="Q22" s="3" t="str">
        <f>C22</f>
        <v>1</v>
      </c>
      <c r="R22" s="4">
        <f>IF(F4="Trimestre I",L22,IF(F4="Trimestre II",#REF!,IF(F4="Trimestre III",#REF!,IF(F4="Trimestre IV",#REF!))))</f>
        <v>0</v>
      </c>
      <c r="S22" s="4"/>
    </row>
    <row r="23" spans="1:19" ht="57" x14ac:dyDescent="0.25">
      <c r="C23" s="2" t="s">
        <v>54</v>
      </c>
      <c r="D23" s="6">
        <v>0.05</v>
      </c>
      <c r="E23" s="10" t="s">
        <v>231</v>
      </c>
      <c r="F23" s="1" t="s">
        <v>1018</v>
      </c>
      <c r="G23" s="2" t="s">
        <v>1019</v>
      </c>
      <c r="H23" s="2" t="s">
        <v>1020</v>
      </c>
      <c r="I23" s="5">
        <v>1</v>
      </c>
      <c r="J23" s="5">
        <v>0</v>
      </c>
      <c r="K23" s="6">
        <v>0</v>
      </c>
      <c r="L23" s="8">
        <v>0</v>
      </c>
      <c r="Q23" s="3" t="str">
        <f>C23</f>
        <v>2</v>
      </c>
      <c r="R23" s="4">
        <f>IF(F4="Trimestre I",L23,IF(F4="Trimestre II",#REF!,IF(F4="Trimestre III",#REF!,IF(F4="Trimestre IV",#REF!))))</f>
        <v>0</v>
      </c>
      <c r="S23" s="4"/>
    </row>
    <row r="24" spans="1:19" ht="60" x14ac:dyDescent="0.25">
      <c r="C24" s="101" t="s">
        <v>136</v>
      </c>
      <c r="D24" s="80">
        <v>0.1</v>
      </c>
      <c r="E24" s="81" t="s">
        <v>231</v>
      </c>
      <c r="F24" s="82" t="s">
        <v>1021</v>
      </c>
      <c r="G24" s="2" t="s">
        <v>1022</v>
      </c>
      <c r="H24" s="2" t="s">
        <v>1023</v>
      </c>
      <c r="I24" s="6">
        <v>1</v>
      </c>
      <c r="J24" s="6">
        <v>0</v>
      </c>
      <c r="K24" s="6">
        <v>0</v>
      </c>
      <c r="L24" s="102">
        <v>0</v>
      </c>
      <c r="Q24" s="3" t="str">
        <f>C24</f>
        <v>3</v>
      </c>
      <c r="R24" s="4">
        <f>IF(F4="Trimestre I",L24,IF(F4="Trimestre II",#REF!,IF(F4="Trimestre III",#REF!,IF(F4="Trimestre IV",#REF!))))</f>
        <v>0</v>
      </c>
      <c r="S24" s="4"/>
    </row>
    <row r="25" spans="1:19" ht="60" x14ac:dyDescent="0.25">
      <c r="C25" s="101"/>
      <c r="D25" s="80"/>
      <c r="E25" s="81"/>
      <c r="F25" s="82"/>
      <c r="G25" s="2" t="s">
        <v>1024</v>
      </c>
      <c r="H25" s="2" t="s">
        <v>1025</v>
      </c>
      <c r="I25" s="5">
        <v>1</v>
      </c>
      <c r="J25" s="5">
        <v>0</v>
      </c>
      <c r="K25" s="6">
        <v>0</v>
      </c>
      <c r="L25" s="102"/>
      <c r="Q25" s="3" t="str">
        <f>C27</f>
        <v>4</v>
      </c>
      <c r="R25" s="4">
        <f>IF(F4="Trimestre I",L27,IF(F4="Trimestre II",#REF!,IF(F4="Trimestre III",#REF!,IF(F4="Trimestre IV",#REF!))))</f>
        <v>0.2</v>
      </c>
      <c r="S25" s="4"/>
    </row>
    <row r="26" spans="1:19" ht="75" x14ac:dyDescent="0.25">
      <c r="C26" s="101"/>
      <c r="D26" s="80"/>
      <c r="E26" s="81"/>
      <c r="F26" s="82"/>
      <c r="G26" s="2" t="s">
        <v>1026</v>
      </c>
      <c r="H26" s="2" t="s">
        <v>1027</v>
      </c>
      <c r="I26" s="5">
        <v>1</v>
      </c>
      <c r="J26" s="5">
        <v>0</v>
      </c>
      <c r="K26" s="6">
        <v>0</v>
      </c>
      <c r="L26" s="102"/>
      <c r="Q26" s="3" t="str">
        <f>C28</f>
        <v>5</v>
      </c>
      <c r="R26" s="4">
        <f>IF(F4="Trimestre I",L28,IF(F4="Trimestre II",#REF!,IF(F4="Trimestre III",#REF!,IF(F4="Trimestre IV",#REF!))))</f>
        <v>0</v>
      </c>
      <c r="S26" s="4"/>
    </row>
    <row r="27" spans="1:19" ht="57" x14ac:dyDescent="0.25">
      <c r="C27" s="2" t="s">
        <v>57</v>
      </c>
      <c r="D27" s="6">
        <v>0.16</v>
      </c>
      <c r="E27" s="10" t="s">
        <v>159</v>
      </c>
      <c r="F27" s="1" t="s">
        <v>1028</v>
      </c>
      <c r="G27" s="2" t="s">
        <v>1029</v>
      </c>
      <c r="H27" s="2" t="s">
        <v>1030</v>
      </c>
      <c r="I27" s="6">
        <v>1</v>
      </c>
      <c r="J27" s="6">
        <v>0.2</v>
      </c>
      <c r="K27" s="6">
        <v>0.2</v>
      </c>
      <c r="L27" s="8">
        <v>0.2</v>
      </c>
      <c r="Q27" s="3" t="str">
        <f>C31</f>
        <v>6</v>
      </c>
      <c r="R27" s="4">
        <f>IF(F4="Trimestre I",L31,IF(F4="Trimestre II",#REF!,IF(F4="Trimestre III",#REF!,IF(F4="Trimestre IV",#REF!))))</f>
        <v>0</v>
      </c>
      <c r="S27" s="4"/>
    </row>
    <row r="28" spans="1:19" ht="30" x14ac:dyDescent="0.25">
      <c r="C28" s="101" t="s">
        <v>143</v>
      </c>
      <c r="D28" s="80">
        <v>0.1</v>
      </c>
      <c r="E28" s="81" t="s">
        <v>231</v>
      </c>
      <c r="F28" s="82" t="s">
        <v>1031</v>
      </c>
      <c r="G28" s="2" t="s">
        <v>1032</v>
      </c>
      <c r="H28" s="2" t="s">
        <v>1033</v>
      </c>
      <c r="I28" s="6">
        <v>1</v>
      </c>
      <c r="J28" s="6">
        <v>0</v>
      </c>
      <c r="K28" s="6">
        <v>0</v>
      </c>
      <c r="L28" s="102">
        <v>0</v>
      </c>
      <c r="Q28" s="3" t="str">
        <f>C32</f>
        <v>7</v>
      </c>
      <c r="R28" s="4">
        <f>IF(F4="Trimestre I",L32,IF(F4="Trimestre II",#REF!,IF(F4="Trimestre III",#REF!,IF(F4="Trimestre IV",#REF!))))</f>
        <v>0.25</v>
      </c>
      <c r="S28" s="4"/>
    </row>
    <row r="29" spans="1:19" ht="30" x14ac:dyDescent="0.25">
      <c r="C29" s="101"/>
      <c r="D29" s="80"/>
      <c r="E29" s="81"/>
      <c r="F29" s="82"/>
      <c r="G29" s="2" t="s">
        <v>796</v>
      </c>
      <c r="H29" s="2" t="s">
        <v>1034</v>
      </c>
      <c r="I29" s="6">
        <v>0.8</v>
      </c>
      <c r="J29" s="6">
        <v>0</v>
      </c>
      <c r="K29" s="6">
        <v>0</v>
      </c>
      <c r="L29" s="102"/>
      <c r="Q29" s="3" t="str">
        <f>C33</f>
        <v>8</v>
      </c>
      <c r="R29" s="4">
        <f>IF(F4="Trimestre I",L33,IF(F4="Trimestre II",#REF!,IF(F4="Trimestre III",#REF!,IF(F4="Trimestre IV",#REF!))))</f>
        <v>0</v>
      </c>
      <c r="S29" s="4"/>
    </row>
    <row r="30" spans="1:19" ht="30" x14ac:dyDescent="0.25">
      <c r="C30" s="101"/>
      <c r="D30" s="80"/>
      <c r="E30" s="81"/>
      <c r="F30" s="82"/>
      <c r="G30" s="2" t="s">
        <v>808</v>
      </c>
      <c r="H30" s="2" t="s">
        <v>1035</v>
      </c>
      <c r="I30" s="6">
        <v>1</v>
      </c>
      <c r="J30" s="6">
        <v>0</v>
      </c>
      <c r="K30" s="6">
        <v>0</v>
      </c>
      <c r="L30" s="102"/>
      <c r="Q30" s="3" t="str">
        <f>C34</f>
        <v>9</v>
      </c>
      <c r="R30" s="4">
        <f>IF(F4="Trimestre I",L34,IF(F4="Trimestre II",#REF!,IF(F4="Trimestre III",#REF!,IF(F4="Trimestre IV",#REF!))))</f>
        <v>0</v>
      </c>
      <c r="S30" s="4"/>
    </row>
    <row r="31" spans="1:19" ht="57" x14ac:dyDescent="0.25">
      <c r="C31" s="2" t="s">
        <v>163</v>
      </c>
      <c r="D31" s="6">
        <v>0.05</v>
      </c>
      <c r="E31" s="10" t="s">
        <v>231</v>
      </c>
      <c r="F31" s="1" t="s">
        <v>1036</v>
      </c>
      <c r="G31" s="2" t="s">
        <v>1037</v>
      </c>
      <c r="H31" s="2" t="s">
        <v>1038</v>
      </c>
      <c r="I31" s="5">
        <v>1</v>
      </c>
      <c r="J31" s="5">
        <v>0</v>
      </c>
      <c r="K31" s="6">
        <v>0</v>
      </c>
      <c r="L31" s="8">
        <v>0</v>
      </c>
      <c r="Q31" s="3" t="str">
        <f>C35</f>
        <v>10</v>
      </c>
      <c r="R31" s="4">
        <f>IF(F4="Trimestre I",L35,IF(F4="Trimestre II",#REF!,IF(F4="Trimestre III",#REF!,IF(F4="Trimestre IV",#REF!))))</f>
        <v>0.625</v>
      </c>
      <c r="S31" s="4"/>
    </row>
    <row r="32" spans="1:19" ht="90" x14ac:dyDescent="0.25">
      <c r="C32" s="2" t="s">
        <v>61</v>
      </c>
      <c r="D32" s="6">
        <v>0.05</v>
      </c>
      <c r="E32" s="10" t="s">
        <v>48</v>
      </c>
      <c r="F32" s="1" t="s">
        <v>1039</v>
      </c>
      <c r="G32" s="2" t="s">
        <v>1040</v>
      </c>
      <c r="H32" s="2" t="s">
        <v>1041</v>
      </c>
      <c r="I32" s="5">
        <v>1</v>
      </c>
      <c r="J32" s="5">
        <v>0.25</v>
      </c>
      <c r="K32" s="6">
        <v>0.25</v>
      </c>
      <c r="L32" s="8">
        <v>0.25</v>
      </c>
      <c r="Q32" s="3" t="str">
        <f>C37</f>
        <v>11</v>
      </c>
      <c r="R32" s="4">
        <f>IF(F4="Trimestre I",L37,IF(F4="Trimestre II",#REF!,IF(F4="Trimestre III",#REF!,IF(F4="Trimestre IV",#REF!))))</f>
        <v>0</v>
      </c>
      <c r="S32" s="4"/>
    </row>
    <row r="33" spans="3:19" ht="57" x14ac:dyDescent="0.25">
      <c r="C33" s="2" t="s">
        <v>64</v>
      </c>
      <c r="D33" s="6">
        <v>0.05</v>
      </c>
      <c r="E33" s="10" t="s">
        <v>231</v>
      </c>
      <c r="F33" s="1" t="s">
        <v>1042</v>
      </c>
      <c r="G33" s="2" t="s">
        <v>1043</v>
      </c>
      <c r="H33" s="2" t="s">
        <v>1044</v>
      </c>
      <c r="I33" s="5">
        <v>1</v>
      </c>
      <c r="J33" s="5">
        <v>0</v>
      </c>
      <c r="K33" s="6">
        <v>0</v>
      </c>
      <c r="L33" s="8">
        <v>0</v>
      </c>
      <c r="Q33" s="3" t="str">
        <f>C38</f>
        <v>12</v>
      </c>
      <c r="R33" s="4">
        <f>IF(F4="Trimestre I",L38,IF(F4="Trimestre II",#REF!,IF(F4="Trimestre III",#REF!,IF(F4="Trimestre IV",#REF!))))</f>
        <v>0</v>
      </c>
      <c r="S33" s="4"/>
    </row>
    <row r="34" spans="3:19" ht="78.75" x14ac:dyDescent="0.25">
      <c r="C34" s="2" t="s">
        <v>67</v>
      </c>
      <c r="D34" s="6">
        <v>0.05</v>
      </c>
      <c r="E34" s="10" t="s">
        <v>48</v>
      </c>
      <c r="F34" s="1" t="s">
        <v>1045</v>
      </c>
      <c r="G34" s="2" t="s">
        <v>1046</v>
      </c>
      <c r="H34" s="2" t="s">
        <v>1046</v>
      </c>
      <c r="I34" s="5">
        <v>1</v>
      </c>
      <c r="J34" s="5">
        <v>0</v>
      </c>
      <c r="K34" s="6">
        <v>0</v>
      </c>
      <c r="L34" s="8">
        <v>0</v>
      </c>
      <c r="Q34" s="3" t="str">
        <f>C39</f>
        <v>13</v>
      </c>
      <c r="R34" s="4">
        <f>IF(F4="Trimestre I",L39,IF(F4="Trimestre II",#REF!,IF(F4="Trimestre III",#REF!,IF(F4="Trimestre IV",#REF!))))</f>
        <v>0.25</v>
      </c>
      <c r="S34" s="4"/>
    </row>
    <row r="35" spans="3:19" ht="60" x14ac:dyDescent="0.25">
      <c r="C35" s="101" t="s">
        <v>72</v>
      </c>
      <c r="D35" s="80">
        <v>0.1</v>
      </c>
      <c r="E35" s="81" t="s">
        <v>48</v>
      </c>
      <c r="F35" s="82" t="s">
        <v>1047</v>
      </c>
      <c r="G35" s="2" t="s">
        <v>1048</v>
      </c>
      <c r="H35" s="2" t="s">
        <v>1048</v>
      </c>
      <c r="I35" s="5">
        <v>1</v>
      </c>
      <c r="J35" s="5">
        <v>0.25</v>
      </c>
      <c r="K35" s="6">
        <v>0.25</v>
      </c>
      <c r="L35" s="102">
        <v>0.625</v>
      </c>
      <c r="Q35" s="3" t="str">
        <f>C41</f>
        <v>14</v>
      </c>
      <c r="R35" s="4">
        <f>IF(F4="Trimestre I",L41,IF(F4="Trimestre II",#REF!,IF(F4="Trimestre III",#REF!,IF(F4="Trimestre IV",#REF!))))</f>
        <v>0.5</v>
      </c>
      <c r="S35" s="4"/>
    </row>
    <row r="36" spans="3:19" ht="45" x14ac:dyDescent="0.25">
      <c r="C36" s="101"/>
      <c r="D36" s="80"/>
      <c r="E36" s="81"/>
      <c r="F36" s="82"/>
      <c r="G36" s="2" t="s">
        <v>836</v>
      </c>
      <c r="H36" s="2" t="s">
        <v>1049</v>
      </c>
      <c r="I36" s="6">
        <v>1</v>
      </c>
      <c r="J36" s="6">
        <v>1</v>
      </c>
      <c r="K36" s="6">
        <v>1</v>
      </c>
      <c r="L36" s="102"/>
      <c r="Q36" s="3" t="str">
        <f>C42</f>
        <v>15</v>
      </c>
      <c r="R36" s="4">
        <f>IF(F4="Trimestre I",L42,IF(F4="Trimestre II",#REF!,IF(F4="Trimestre III",#REF!,IF(F4="Trimestre IV",#REF!))))</f>
        <v>0</v>
      </c>
      <c r="S36" s="4"/>
    </row>
    <row r="37" spans="3:19" ht="57" x14ac:dyDescent="0.25">
      <c r="C37" s="2" t="s">
        <v>217</v>
      </c>
      <c r="D37" s="6">
        <v>0.05</v>
      </c>
      <c r="E37" s="10" t="s">
        <v>231</v>
      </c>
      <c r="F37" s="1" t="s">
        <v>1050</v>
      </c>
      <c r="G37" s="2" t="s">
        <v>1051</v>
      </c>
      <c r="H37" s="2" t="s">
        <v>1052</v>
      </c>
      <c r="I37" s="6">
        <v>0.8</v>
      </c>
      <c r="J37" s="6">
        <v>0</v>
      </c>
      <c r="K37" s="6">
        <v>0</v>
      </c>
      <c r="L37" s="8">
        <v>0</v>
      </c>
      <c r="Q37" s="3"/>
      <c r="R37" s="4"/>
      <c r="S37" s="4"/>
    </row>
    <row r="38" spans="3:19" ht="57" x14ac:dyDescent="0.25">
      <c r="C38" s="2" t="s">
        <v>167</v>
      </c>
      <c r="D38" s="6">
        <v>0.03</v>
      </c>
      <c r="E38" s="10" t="s">
        <v>231</v>
      </c>
      <c r="F38" s="1" t="s">
        <v>1053</v>
      </c>
      <c r="G38" s="2" t="s">
        <v>1054</v>
      </c>
      <c r="H38" s="2" t="s">
        <v>1055</v>
      </c>
      <c r="I38" s="6">
        <v>1</v>
      </c>
      <c r="J38" s="6">
        <v>0</v>
      </c>
      <c r="K38" s="6">
        <v>0</v>
      </c>
      <c r="L38" s="8">
        <v>0</v>
      </c>
      <c r="Q38" s="3"/>
      <c r="R38" s="4"/>
      <c r="S38" s="4"/>
    </row>
    <row r="39" spans="3:19" ht="45" x14ac:dyDescent="0.25">
      <c r="C39" s="101" t="s">
        <v>76</v>
      </c>
      <c r="D39" s="80">
        <v>0.05</v>
      </c>
      <c r="E39" s="81" t="s">
        <v>48</v>
      </c>
      <c r="F39" s="82" t="s">
        <v>1056</v>
      </c>
      <c r="G39" s="2" t="s">
        <v>1057</v>
      </c>
      <c r="H39" s="2" t="s">
        <v>1058</v>
      </c>
      <c r="I39" s="5">
        <v>1</v>
      </c>
      <c r="J39" s="5">
        <v>0.25</v>
      </c>
      <c r="K39" s="6">
        <v>0.25</v>
      </c>
      <c r="L39" s="102">
        <v>0.25</v>
      </c>
      <c r="Q39" s="3"/>
      <c r="R39" s="4"/>
      <c r="S39" s="4"/>
    </row>
    <row r="40" spans="3:19" ht="45" x14ac:dyDescent="0.25">
      <c r="C40" s="101"/>
      <c r="D40" s="80"/>
      <c r="E40" s="81"/>
      <c r="F40" s="82"/>
      <c r="G40" s="2" t="s">
        <v>1059</v>
      </c>
      <c r="H40" s="2" t="s">
        <v>1060</v>
      </c>
      <c r="I40" s="5">
        <v>1</v>
      </c>
      <c r="J40" s="5">
        <v>0.25</v>
      </c>
      <c r="K40" s="6">
        <v>0.25</v>
      </c>
      <c r="L40" s="102"/>
      <c r="Q40" s="3"/>
      <c r="R40" s="4"/>
      <c r="S40" s="4"/>
    </row>
    <row r="41" spans="3:19" ht="75" x14ac:dyDescent="0.25">
      <c r="C41" s="2" t="s">
        <v>79</v>
      </c>
      <c r="D41" s="6">
        <v>7.0000000000000007E-2</v>
      </c>
      <c r="E41" s="10" t="s">
        <v>159</v>
      </c>
      <c r="F41" s="1" t="s">
        <v>1061</v>
      </c>
      <c r="G41" s="2" t="s">
        <v>1062</v>
      </c>
      <c r="H41" s="2" t="s">
        <v>1063</v>
      </c>
      <c r="I41" s="6">
        <v>1</v>
      </c>
      <c r="J41" s="6">
        <v>0.5</v>
      </c>
      <c r="K41" s="6">
        <v>0.5</v>
      </c>
      <c r="L41" s="8">
        <v>0.5</v>
      </c>
      <c r="Q41" s="3"/>
      <c r="R41" s="4"/>
      <c r="S41" s="4"/>
    </row>
    <row r="42" spans="3:19" ht="78.75" x14ac:dyDescent="0.25">
      <c r="C42" s="2" t="s">
        <v>83</v>
      </c>
      <c r="D42" s="6">
        <v>0.04</v>
      </c>
      <c r="E42" s="10" t="s">
        <v>48</v>
      </c>
      <c r="F42" s="1" t="s">
        <v>1064</v>
      </c>
      <c r="G42" s="2" t="s">
        <v>1065</v>
      </c>
      <c r="H42" s="2" t="s">
        <v>1066</v>
      </c>
      <c r="I42" s="6">
        <v>1</v>
      </c>
      <c r="J42" s="6">
        <v>0</v>
      </c>
      <c r="K42" s="6">
        <v>0</v>
      </c>
      <c r="L42" s="8">
        <v>0</v>
      </c>
      <c r="Q42" s="3"/>
      <c r="R42" s="4"/>
      <c r="S42" s="4"/>
    </row>
    <row r="43" spans="3:19" x14ac:dyDescent="0.25">
      <c r="C43" s="76" t="s">
        <v>122</v>
      </c>
      <c r="D43" s="76"/>
      <c r="E43" s="76"/>
      <c r="F43" s="76"/>
      <c r="G43" s="76"/>
      <c r="H43" s="76"/>
      <c r="I43" s="76"/>
      <c r="J43" s="2" t="s">
        <v>123</v>
      </c>
      <c r="K43" s="2" t="s">
        <v>123</v>
      </c>
      <c r="L43" s="7">
        <f>SUMPRODUCT(D22:D42,L22:L42)</f>
        <v>0.1545</v>
      </c>
      <c r="Q43" s="3" t="s">
        <v>124</v>
      </c>
      <c r="R43" s="4">
        <f>IF(F4="Trimestre I",L43,IF(F4="Trimestre II",#REF!,IF(F4="Trimestre III",#REF!,IF(F4="Trimestre IV",#REF!))))</f>
        <v>0.1545</v>
      </c>
      <c r="S43" s="4">
        <f>100%-R43</f>
        <v>0.84550000000000003</v>
      </c>
    </row>
    <row r="44" spans="3:19" hidden="1" x14ac:dyDescent="0.25">
      <c r="Q44" s="3"/>
      <c r="R44" s="4" t="s">
        <v>1</v>
      </c>
      <c r="S44" s="4" t="s">
        <v>2</v>
      </c>
    </row>
  </sheetData>
  <sheetProtection algorithmName="SHA-512" hashValue="HC6S+o6LlW0sZD3lhUfNW/2hmEO8l2y4FKSZkgYWBGmIrxZOgU7xDR3YJN3RCYkD3btFNJSwl14gb7Xh5hEffQ==" saltValue="iYDqLV0ZgyuYy9q5/RfCDg==" spinCount="100000" sheet="1" objects="1" scenarios="1"/>
  <mergeCells count="27">
    <mergeCell ref="Q19:R19"/>
    <mergeCell ref="K1:L2"/>
    <mergeCell ref="C1:J2"/>
    <mergeCell ref="C4:E4"/>
    <mergeCell ref="C19:F19"/>
    <mergeCell ref="A6:A21"/>
    <mergeCell ref="C24:C26"/>
    <mergeCell ref="D24:D26"/>
    <mergeCell ref="E24:E26"/>
    <mergeCell ref="F24:F26"/>
    <mergeCell ref="L24:L26"/>
    <mergeCell ref="C35:C36"/>
    <mergeCell ref="D35:D36"/>
    <mergeCell ref="E35:E36"/>
    <mergeCell ref="F35:F36"/>
    <mergeCell ref="L35:L36"/>
    <mergeCell ref="C28:C30"/>
    <mergeCell ref="D28:D30"/>
    <mergeCell ref="E28:E30"/>
    <mergeCell ref="F28:F30"/>
    <mergeCell ref="L28:L30"/>
    <mergeCell ref="L39:L40"/>
    <mergeCell ref="C43:I43"/>
    <mergeCell ref="C39:C40"/>
    <mergeCell ref="D39:D40"/>
    <mergeCell ref="E39:E40"/>
    <mergeCell ref="F39:F40"/>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780F9-24F1-4A36-9F14-601454955BD7}">
  <dimension ref="A1:S60"/>
  <sheetViews>
    <sheetView showGridLines="0" showRowColHeaders="0" zoomScale="70" zoomScaleNormal="70" workbookViewId="0">
      <pane ySplit="21" topLeftCell="A35"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28515625" bestFit="1" customWidth="1"/>
    <col min="5" max="5" width="7.28515625" customWidth="1"/>
    <col min="6" max="6" width="56.5703125" customWidth="1"/>
    <col min="7" max="8" width="35.5703125" customWidth="1"/>
    <col min="9" max="11" width="9.5703125" bestFit="1" customWidth="1"/>
    <col min="12" max="12" width="10" bestFit="1"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1067</v>
      </c>
      <c r="D1" s="96"/>
      <c r="E1" s="96"/>
      <c r="F1" s="96"/>
      <c r="G1" s="96"/>
      <c r="H1" s="96"/>
      <c r="I1" s="96"/>
      <c r="J1" s="97"/>
      <c r="K1" s="72">
        <f>L59</f>
        <v>0.48709000000000008</v>
      </c>
      <c r="L1" s="73"/>
    </row>
    <row r="2" spans="1:12" ht="27" customHeight="1" thickBot="1" x14ac:dyDescent="0.3">
      <c r="C2" s="98"/>
      <c r="D2" s="99"/>
      <c r="E2" s="99"/>
      <c r="F2" s="99"/>
      <c r="G2" s="99"/>
      <c r="H2" s="99"/>
      <c r="I2" s="99"/>
      <c r="J2" s="100"/>
      <c r="K2" s="74"/>
      <c r="L2" s="75"/>
    </row>
    <row r="3" spans="1:12" x14ac:dyDescent="0.25"/>
    <row r="4" spans="1:12" x14ac:dyDescent="0.25">
      <c r="A4" s="19"/>
      <c r="C4" s="76" t="s">
        <v>126</v>
      </c>
      <c r="D4" s="76"/>
      <c r="E4" s="76"/>
      <c r="F4" s="69" t="s">
        <v>35</v>
      </c>
    </row>
    <row r="5" spans="1:12" x14ac:dyDescent="0.25">
      <c r="A5" s="19"/>
    </row>
    <row r="6" spans="1:12" ht="14.45" customHeight="1" x14ac:dyDescent="0.25">
      <c r="A6" s="84" t="s">
        <v>1068</v>
      </c>
    </row>
    <row r="7" spans="1:12" x14ac:dyDescent="0.25">
      <c r="A7" s="84"/>
    </row>
    <row r="8" spans="1:12" x14ac:dyDescent="0.25">
      <c r="A8" s="84"/>
    </row>
    <row r="9" spans="1:12" x14ac:dyDescent="0.25">
      <c r="A9" s="84"/>
    </row>
    <row r="10" spans="1:12" x14ac:dyDescent="0.25">
      <c r="A10" s="84"/>
    </row>
    <row r="11" spans="1:12" ht="14.45" customHeight="1"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36</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30" x14ac:dyDescent="0.25">
      <c r="C22" s="101" t="s">
        <v>47</v>
      </c>
      <c r="D22" s="80">
        <v>0.12</v>
      </c>
      <c r="E22" s="81" t="s">
        <v>48</v>
      </c>
      <c r="F22" s="82" t="s">
        <v>1069</v>
      </c>
      <c r="G22" s="2" t="s">
        <v>1070</v>
      </c>
      <c r="H22" s="2" t="s">
        <v>1071</v>
      </c>
      <c r="I22" s="5">
        <v>2</v>
      </c>
      <c r="J22" s="5">
        <v>0</v>
      </c>
      <c r="K22" s="6">
        <v>0</v>
      </c>
      <c r="L22" s="102">
        <v>0.38900000000000001</v>
      </c>
      <c r="Q22" s="3" t="str">
        <f>C22</f>
        <v>1</v>
      </c>
      <c r="R22" s="4">
        <f>IF(F4="Trimestre I",L22,IF(F4="Trimestre II",#REF!,IF(F4="Trimestre III",#REF!,IF(F4="Trimestre IV",#REF!))))</f>
        <v>0.38900000000000001</v>
      </c>
      <c r="S22" s="4"/>
    </row>
    <row r="23" spans="1:19" ht="45" x14ac:dyDescent="0.25">
      <c r="C23" s="101"/>
      <c r="D23" s="80"/>
      <c r="E23" s="81"/>
      <c r="F23" s="82"/>
      <c r="G23" s="2" t="s">
        <v>1072</v>
      </c>
      <c r="H23" s="2" t="s">
        <v>1073</v>
      </c>
      <c r="I23" s="5">
        <v>6</v>
      </c>
      <c r="J23" s="5">
        <v>1</v>
      </c>
      <c r="K23" s="6">
        <v>0.16700000000000001</v>
      </c>
      <c r="L23" s="102"/>
      <c r="Q23" s="3" t="str">
        <f>C25</f>
        <v>2</v>
      </c>
      <c r="R23" s="4">
        <f>IF(F4="Trimestre I",L25,IF(F4="Trimestre II",#REF!,IF(F4="Trimestre III",#REF!,IF(F4="Trimestre IV",#REF!))))</f>
        <v>0.68300000000000005</v>
      </c>
      <c r="S23" s="4"/>
    </row>
    <row r="24" spans="1:19" ht="30" x14ac:dyDescent="0.25">
      <c r="C24" s="101"/>
      <c r="D24" s="80"/>
      <c r="E24" s="81"/>
      <c r="F24" s="82"/>
      <c r="G24" s="2" t="s">
        <v>1074</v>
      </c>
      <c r="H24" s="2" t="s">
        <v>1075</v>
      </c>
      <c r="I24" s="5">
        <v>5</v>
      </c>
      <c r="J24" s="5">
        <v>6</v>
      </c>
      <c r="K24" s="6">
        <v>1</v>
      </c>
      <c r="L24" s="102"/>
      <c r="Q24" s="3" t="str">
        <f>C28</f>
        <v>3</v>
      </c>
      <c r="R24" s="4">
        <f>IF(F4="Trimestre I",L28,IF(F4="Trimestre II",#REF!,IF(F4="Trimestre III",#REF!,IF(F4="Trimestre IV",#REF!))))</f>
        <v>0.41199999999999998</v>
      </c>
      <c r="S24" s="4"/>
    </row>
    <row r="25" spans="1:19" ht="45" x14ac:dyDescent="0.25">
      <c r="C25" s="101" t="s">
        <v>54</v>
      </c>
      <c r="D25" s="80">
        <v>0.12</v>
      </c>
      <c r="E25" s="81" t="s">
        <v>48</v>
      </c>
      <c r="F25" s="82" t="s">
        <v>1076</v>
      </c>
      <c r="G25" s="2" t="s">
        <v>1077</v>
      </c>
      <c r="H25" s="2" t="s">
        <v>1078</v>
      </c>
      <c r="I25" s="5">
        <v>10</v>
      </c>
      <c r="J25" s="5">
        <v>8</v>
      </c>
      <c r="K25" s="6">
        <v>0.8</v>
      </c>
      <c r="L25" s="102">
        <v>0.68300000000000005</v>
      </c>
      <c r="Q25" s="3" t="str">
        <f>C31</f>
        <v>4</v>
      </c>
      <c r="R25" s="4">
        <f>IF(F4="Trimestre I",L31,IF(F4="Trimestre II",#REF!,IF(F4="Trimestre III",#REF!,IF(F4="Trimestre IV",#REF!))))</f>
        <v>0.83299999999999996</v>
      </c>
      <c r="S25" s="4"/>
    </row>
    <row r="26" spans="1:19" ht="30" x14ac:dyDescent="0.25">
      <c r="C26" s="101"/>
      <c r="D26" s="80"/>
      <c r="E26" s="81"/>
      <c r="F26" s="82"/>
      <c r="G26" s="2" t="s">
        <v>1079</v>
      </c>
      <c r="H26" s="2" t="s">
        <v>1080</v>
      </c>
      <c r="I26" s="5">
        <v>12</v>
      </c>
      <c r="J26" s="5">
        <v>3</v>
      </c>
      <c r="K26" s="6">
        <v>0.25</v>
      </c>
      <c r="L26" s="102"/>
      <c r="Q26" s="3" t="str">
        <f>C34</f>
        <v>5</v>
      </c>
      <c r="R26" s="4">
        <f>IF(F4="Trimestre I",L34,IF(F4="Trimestre II",#REF!,IF(F4="Trimestre III",#REF!,IF(F4="Trimestre IV",#REF!))))</f>
        <v>0.5</v>
      </c>
      <c r="S26" s="4"/>
    </row>
    <row r="27" spans="1:19" ht="30" x14ac:dyDescent="0.25">
      <c r="C27" s="101"/>
      <c r="D27" s="80"/>
      <c r="E27" s="81"/>
      <c r="F27" s="82"/>
      <c r="G27" s="2" t="s">
        <v>1081</v>
      </c>
      <c r="H27" s="2" t="s">
        <v>1082</v>
      </c>
      <c r="I27" s="5">
        <v>1</v>
      </c>
      <c r="J27" s="5">
        <v>1</v>
      </c>
      <c r="K27" s="6">
        <v>1</v>
      </c>
      <c r="L27" s="102"/>
      <c r="Q27" s="3" t="str">
        <f>C36</f>
        <v>7</v>
      </c>
      <c r="R27" s="4">
        <f>IF(F4="Trimestre I",L36,IF(F4="Trimestre II",#REF!,IF(F4="Trimestre III",#REF!,IF(F4="Trimestre IV",#REF!))))</f>
        <v>0</v>
      </c>
      <c r="S27" s="4"/>
    </row>
    <row r="28" spans="1:19" ht="30" x14ac:dyDescent="0.25">
      <c r="C28" s="101" t="s">
        <v>136</v>
      </c>
      <c r="D28" s="80">
        <v>0.12</v>
      </c>
      <c r="E28" s="81" t="s">
        <v>48</v>
      </c>
      <c r="F28" s="82" t="s">
        <v>1083</v>
      </c>
      <c r="G28" s="2" t="s">
        <v>1084</v>
      </c>
      <c r="H28" s="2" t="s">
        <v>1085</v>
      </c>
      <c r="I28" s="6">
        <v>0.6</v>
      </c>
      <c r="J28" s="6">
        <v>0.1429</v>
      </c>
      <c r="K28" s="6">
        <v>0.2382</v>
      </c>
      <c r="L28" s="102">
        <v>0.41199999999999998</v>
      </c>
      <c r="Q28" s="3" t="str">
        <f>C37</f>
        <v>8</v>
      </c>
      <c r="R28" s="4">
        <f>IF(F4="Trimestre I",L37,IF(F4="Trimestre II",#REF!,IF(F4="Trimestre III",#REF!,IF(F4="Trimestre IV",#REF!))))</f>
        <v>0.13300000000000001</v>
      </c>
      <c r="S28" s="4"/>
    </row>
    <row r="29" spans="1:19" ht="45" x14ac:dyDescent="0.25">
      <c r="C29" s="101"/>
      <c r="D29" s="80"/>
      <c r="E29" s="81"/>
      <c r="F29" s="82"/>
      <c r="G29" s="2" t="s">
        <v>1086</v>
      </c>
      <c r="H29" s="2" t="s">
        <v>1087</v>
      </c>
      <c r="I29" s="6">
        <v>1</v>
      </c>
      <c r="J29" s="6">
        <v>1</v>
      </c>
      <c r="K29" s="6">
        <v>1</v>
      </c>
      <c r="L29" s="102"/>
      <c r="Q29" s="3" t="str">
        <f>C38</f>
        <v>11</v>
      </c>
      <c r="R29" s="4">
        <f>IF(F4="Trimestre I",L38,IF(F4="Trimestre II",#REF!,IF(F4="Trimestre III",#REF!,IF(F4="Trimestre IV",#REF!))))</f>
        <v>1</v>
      </c>
      <c r="S29" s="4"/>
    </row>
    <row r="30" spans="1:19" ht="30" x14ac:dyDescent="0.25">
      <c r="C30" s="101"/>
      <c r="D30" s="80"/>
      <c r="E30" s="81"/>
      <c r="F30" s="82"/>
      <c r="G30" s="2" t="s">
        <v>1088</v>
      </c>
      <c r="H30" s="2" t="s">
        <v>1089</v>
      </c>
      <c r="I30" s="6">
        <v>0.6</v>
      </c>
      <c r="J30" s="6">
        <v>0</v>
      </c>
      <c r="K30" s="6">
        <v>0</v>
      </c>
      <c r="L30" s="102"/>
      <c r="Q30" s="3" t="str">
        <f>C39</f>
        <v>12</v>
      </c>
      <c r="R30" s="4">
        <f>IF(F4="Trimestre I",L39,IF(F4="Trimestre II",#REF!,IF(F4="Trimestre III",#REF!,IF(F4="Trimestre IV",#REF!))))</f>
        <v>1</v>
      </c>
      <c r="S30" s="4"/>
    </row>
    <row r="31" spans="1:19" ht="120" x14ac:dyDescent="0.25">
      <c r="C31" s="101" t="s">
        <v>57</v>
      </c>
      <c r="D31" s="80">
        <v>0.12</v>
      </c>
      <c r="E31" s="81" t="s">
        <v>48</v>
      </c>
      <c r="F31" s="82" t="s">
        <v>1090</v>
      </c>
      <c r="G31" s="2" t="s">
        <v>1091</v>
      </c>
      <c r="H31" s="2" t="s">
        <v>1092</v>
      </c>
      <c r="I31" s="6">
        <v>0.9</v>
      </c>
      <c r="J31" s="6">
        <v>1</v>
      </c>
      <c r="K31" s="6">
        <v>1</v>
      </c>
      <c r="L31" s="102">
        <v>0.83299999999999996</v>
      </c>
      <c r="Q31" s="3" t="str">
        <f>C40</f>
        <v>13</v>
      </c>
      <c r="R31" s="4">
        <f>IF(F4="Trimestre I",L40,IF(F4="Trimestre II",#REF!,IF(F4="Trimestre III",#REF!,IF(F4="Trimestre IV",#REF!))))</f>
        <v>0</v>
      </c>
      <c r="S31" s="4"/>
    </row>
    <row r="32" spans="1:19" ht="60" x14ac:dyDescent="0.25">
      <c r="C32" s="101"/>
      <c r="D32" s="80"/>
      <c r="E32" s="81"/>
      <c r="F32" s="82"/>
      <c r="G32" s="2" t="s">
        <v>1093</v>
      </c>
      <c r="H32" s="2" t="s">
        <v>1094</v>
      </c>
      <c r="I32" s="6">
        <v>0.7</v>
      </c>
      <c r="J32" s="6">
        <v>1</v>
      </c>
      <c r="K32" s="6">
        <v>1</v>
      </c>
      <c r="L32" s="102"/>
      <c r="Q32" s="3" t="str">
        <f>C42</f>
        <v>14</v>
      </c>
      <c r="R32" s="4">
        <f>IF(F4="Trimestre I",L42,IF(F4="Trimestre II",#REF!,IF(F4="Trimestre III",#REF!,IF(F4="Trimestre IV",#REF!))))</f>
        <v>0.5</v>
      </c>
      <c r="S32" s="4"/>
    </row>
    <row r="33" spans="3:19" ht="30" x14ac:dyDescent="0.25">
      <c r="C33" s="101"/>
      <c r="D33" s="80"/>
      <c r="E33" s="81"/>
      <c r="F33" s="82"/>
      <c r="G33" s="2" t="s">
        <v>1095</v>
      </c>
      <c r="H33" s="2" t="s">
        <v>1096</v>
      </c>
      <c r="I33" s="5">
        <v>2</v>
      </c>
      <c r="J33" s="5">
        <v>1</v>
      </c>
      <c r="K33" s="6">
        <v>0.5</v>
      </c>
      <c r="L33" s="102"/>
      <c r="Q33" s="3" t="str">
        <f>C44</f>
        <v>15</v>
      </c>
      <c r="R33" s="4">
        <f>IF(F4="Trimestre I",L44,IF(F4="Trimestre II",#REF!,IF(F4="Trimestre III",#REF!,IF(F4="Trimestre IV",#REF!))))</f>
        <v>1</v>
      </c>
      <c r="S33" s="4"/>
    </row>
    <row r="34" spans="3:19" ht="45" x14ac:dyDescent="0.25">
      <c r="C34" s="101" t="s">
        <v>143</v>
      </c>
      <c r="D34" s="80">
        <v>0.09</v>
      </c>
      <c r="E34" s="81" t="s">
        <v>48</v>
      </c>
      <c r="F34" s="82" t="s">
        <v>1097</v>
      </c>
      <c r="G34" s="2" t="s">
        <v>95</v>
      </c>
      <c r="H34" s="2" t="s">
        <v>1098</v>
      </c>
      <c r="I34" s="6">
        <v>1</v>
      </c>
      <c r="J34" s="6">
        <v>1</v>
      </c>
      <c r="K34" s="6">
        <v>1</v>
      </c>
      <c r="L34" s="102">
        <v>0.5</v>
      </c>
      <c r="Q34" s="3" t="str">
        <f>C45</f>
        <v>16</v>
      </c>
      <c r="R34" s="4">
        <f>IF(F4="Trimestre I",L45,IF(F4="Trimestre II",#REF!,IF(F4="Trimestre III",#REF!,IF(F4="Trimestre IV",#REF!))))</f>
        <v>0.113</v>
      </c>
      <c r="S34" s="4"/>
    </row>
    <row r="35" spans="3:19" ht="45" x14ac:dyDescent="0.25">
      <c r="C35" s="101"/>
      <c r="D35" s="80"/>
      <c r="E35" s="81"/>
      <c r="F35" s="82"/>
      <c r="G35" s="2" t="s">
        <v>1099</v>
      </c>
      <c r="H35" s="2" t="s">
        <v>1100</v>
      </c>
      <c r="I35" s="6">
        <v>1</v>
      </c>
      <c r="J35" s="6">
        <v>0</v>
      </c>
      <c r="K35" s="6">
        <v>0</v>
      </c>
      <c r="L35" s="102"/>
      <c r="Q35" s="3" t="str">
        <f>C48</f>
        <v>17</v>
      </c>
      <c r="R35" s="4">
        <f>IF(F4="Trimestre I",L48,IF(F4="Trimestre II",#REF!,IF(F4="Trimestre III",#REF!,IF(F4="Trimestre IV",#REF!))))</f>
        <v>1</v>
      </c>
      <c r="S35" s="4"/>
    </row>
    <row r="36" spans="3:19" ht="45" x14ac:dyDescent="0.25">
      <c r="C36" s="2" t="s">
        <v>61</v>
      </c>
      <c r="D36" s="6">
        <v>0.12</v>
      </c>
      <c r="E36" s="10" t="s">
        <v>48</v>
      </c>
      <c r="F36" s="1" t="s">
        <v>1101</v>
      </c>
      <c r="G36" s="2" t="s">
        <v>115</v>
      </c>
      <c r="H36" s="2" t="s">
        <v>1102</v>
      </c>
      <c r="I36" s="6">
        <v>0.7</v>
      </c>
      <c r="J36" s="6">
        <v>0</v>
      </c>
      <c r="K36" s="6">
        <v>0</v>
      </c>
      <c r="L36" s="8">
        <v>0</v>
      </c>
      <c r="Q36" s="3" t="str">
        <f>C49</f>
        <v>18</v>
      </c>
      <c r="R36" s="4">
        <f>IF(F4="Trimestre I",L49,IF(F4="Trimestre II",#REF!,IF(F4="Trimestre III",#REF!,IF(F4="Trimestre IV",#REF!))))</f>
        <v>0.20699999999999999</v>
      </c>
      <c r="S36" s="4"/>
    </row>
    <row r="37" spans="3:19" ht="60" x14ac:dyDescent="0.25">
      <c r="C37" s="2" t="s">
        <v>64</v>
      </c>
      <c r="D37" s="6">
        <v>0.02</v>
      </c>
      <c r="E37" s="10" t="s">
        <v>48</v>
      </c>
      <c r="F37" s="1" t="s">
        <v>1103</v>
      </c>
      <c r="G37" s="2" t="s">
        <v>1104</v>
      </c>
      <c r="H37" s="2" t="s">
        <v>1105</v>
      </c>
      <c r="I37" s="5">
        <v>30</v>
      </c>
      <c r="J37" s="5">
        <v>4</v>
      </c>
      <c r="K37" s="6">
        <v>0.13300000000000001</v>
      </c>
      <c r="L37" s="8">
        <v>0.13300000000000001</v>
      </c>
      <c r="Q37" s="3" t="str">
        <f>C52</f>
        <v>19</v>
      </c>
      <c r="R37" s="4">
        <f>IF(F4="Trimestre I",L52,IF(F4="Trimestre II",#REF!,IF(F4="Trimestre III",#REF!,IF(F4="Trimestre IV",#REF!))))</f>
        <v>1</v>
      </c>
      <c r="S37" s="4"/>
    </row>
    <row r="38" spans="3:19" ht="45" x14ac:dyDescent="0.25">
      <c r="C38" s="2" t="s">
        <v>217</v>
      </c>
      <c r="D38" s="6">
        <v>0.02</v>
      </c>
      <c r="E38" s="10" t="s">
        <v>48</v>
      </c>
      <c r="F38" s="1" t="s">
        <v>1106</v>
      </c>
      <c r="G38" s="2" t="s">
        <v>115</v>
      </c>
      <c r="H38" s="2" t="s">
        <v>1107</v>
      </c>
      <c r="I38" s="6">
        <v>1</v>
      </c>
      <c r="J38" s="6">
        <v>1</v>
      </c>
      <c r="K38" s="6">
        <v>1</v>
      </c>
      <c r="L38" s="8">
        <v>1</v>
      </c>
      <c r="Q38" s="3" t="str">
        <f>C53</f>
        <v>20</v>
      </c>
      <c r="R38" s="4">
        <f>IF(F4="Trimestre I",L53,IF(F4="Trimestre II",#REF!,IF(F4="Trimestre III",#REF!,IF(F4="Trimestre IV",#REF!))))</f>
        <v>1</v>
      </c>
      <c r="S38" s="4"/>
    </row>
    <row r="39" spans="3:19" ht="85.5" customHeight="1" x14ac:dyDescent="0.25">
      <c r="C39" s="2" t="s">
        <v>167</v>
      </c>
      <c r="D39" s="6">
        <v>0.02</v>
      </c>
      <c r="E39" s="10" t="s">
        <v>48</v>
      </c>
      <c r="F39" s="1" t="s">
        <v>1108</v>
      </c>
      <c r="G39" s="2" t="s">
        <v>1109</v>
      </c>
      <c r="H39" s="2" t="s">
        <v>1110</v>
      </c>
      <c r="I39" s="6">
        <v>0.9</v>
      </c>
      <c r="J39" s="6">
        <v>0.9375</v>
      </c>
      <c r="K39" s="6">
        <v>1</v>
      </c>
      <c r="L39" s="8">
        <v>1</v>
      </c>
      <c r="Q39" s="3" t="str">
        <f>C54</f>
        <v>21</v>
      </c>
      <c r="R39" s="4">
        <f>IF(F4="Trimestre I",L54,IF(F4="Trimestre II",#REF!,IF(F4="Trimestre III",#REF!,IF(F4="Trimestre IV",#REF!))))</f>
        <v>0.33300000000000002</v>
      </c>
      <c r="S39" s="4"/>
    </row>
    <row r="40" spans="3:19" ht="75" x14ac:dyDescent="0.25">
      <c r="C40" s="101" t="s">
        <v>76</v>
      </c>
      <c r="D40" s="80">
        <v>0.02</v>
      </c>
      <c r="E40" s="81" t="s">
        <v>48</v>
      </c>
      <c r="F40" s="82" t="s">
        <v>1111</v>
      </c>
      <c r="G40" s="2" t="s">
        <v>1112</v>
      </c>
      <c r="H40" s="2" t="s">
        <v>1113</v>
      </c>
      <c r="I40" s="5">
        <v>3</v>
      </c>
      <c r="J40" s="5">
        <v>0</v>
      </c>
      <c r="K40" s="6">
        <v>0</v>
      </c>
      <c r="L40" s="102">
        <v>0</v>
      </c>
      <c r="Q40" s="3" t="str">
        <f>C56</f>
        <v>22</v>
      </c>
      <c r="R40" s="4">
        <f>IF(F4="Trimestre I",L56,IF(F4="Trimestre II",#REF!,IF(F4="Trimestre III",#REF!,IF(F4="Trimestre IV",#REF!))))</f>
        <v>0.5</v>
      </c>
      <c r="S40" s="4"/>
    </row>
    <row r="41" spans="3:19" ht="60" x14ac:dyDescent="0.25">
      <c r="C41" s="101"/>
      <c r="D41" s="80"/>
      <c r="E41" s="81"/>
      <c r="F41" s="82"/>
      <c r="G41" s="2" t="s">
        <v>1114</v>
      </c>
      <c r="H41" s="2" t="s">
        <v>1115</v>
      </c>
      <c r="I41" s="5">
        <v>2</v>
      </c>
      <c r="J41" s="5">
        <v>0</v>
      </c>
      <c r="K41" s="6">
        <v>0</v>
      </c>
      <c r="L41" s="102"/>
      <c r="Q41" s="3" t="str">
        <f>C58</f>
        <v>23</v>
      </c>
      <c r="R41" s="4">
        <f>IF(F4="Trimestre I",L58,IF(F4="Trimestre II",#REF!,IF(F4="Trimestre III",#REF!,IF(F4="Trimestre IV",#REF!))))</f>
        <v>0</v>
      </c>
      <c r="S41" s="4"/>
    </row>
    <row r="42" spans="3:19" ht="30" x14ac:dyDescent="0.25">
      <c r="C42" s="101" t="s">
        <v>79</v>
      </c>
      <c r="D42" s="80">
        <v>0.02</v>
      </c>
      <c r="E42" s="81" t="s">
        <v>48</v>
      </c>
      <c r="F42" s="82" t="s">
        <v>1116</v>
      </c>
      <c r="G42" s="2" t="s">
        <v>1117</v>
      </c>
      <c r="H42" s="2" t="s">
        <v>1118</v>
      </c>
      <c r="I42" s="5">
        <v>2</v>
      </c>
      <c r="J42" s="5">
        <v>0</v>
      </c>
      <c r="K42" s="6">
        <v>0</v>
      </c>
      <c r="L42" s="102">
        <v>0.5</v>
      </c>
      <c r="Q42" s="3"/>
      <c r="R42" s="4"/>
      <c r="S42" s="4"/>
    </row>
    <row r="43" spans="3:19" ht="120" x14ac:dyDescent="0.25">
      <c r="C43" s="101"/>
      <c r="D43" s="80"/>
      <c r="E43" s="81"/>
      <c r="F43" s="82"/>
      <c r="G43" s="2" t="s">
        <v>1119</v>
      </c>
      <c r="H43" s="2" t="s">
        <v>1120</v>
      </c>
      <c r="I43" s="6">
        <v>1</v>
      </c>
      <c r="J43" s="6">
        <v>1</v>
      </c>
      <c r="K43" s="6">
        <v>1</v>
      </c>
      <c r="L43" s="102"/>
      <c r="Q43" s="3"/>
      <c r="R43" s="4"/>
      <c r="S43" s="4"/>
    </row>
    <row r="44" spans="3:19" ht="90" x14ac:dyDescent="0.25">
      <c r="C44" s="2" t="s">
        <v>83</v>
      </c>
      <c r="D44" s="6">
        <v>0.02</v>
      </c>
      <c r="E44" s="10" t="s">
        <v>48</v>
      </c>
      <c r="F44" s="1" t="s">
        <v>1121</v>
      </c>
      <c r="G44" s="2" t="s">
        <v>1122</v>
      </c>
      <c r="H44" s="2" t="s">
        <v>1123</v>
      </c>
      <c r="I44" s="6">
        <v>0.9</v>
      </c>
      <c r="J44" s="6">
        <v>1</v>
      </c>
      <c r="K44" s="6">
        <v>1</v>
      </c>
      <c r="L44" s="8">
        <v>1</v>
      </c>
      <c r="Q44" s="3"/>
      <c r="R44" s="4"/>
      <c r="S44" s="4"/>
    </row>
    <row r="45" spans="3:19" ht="45" x14ac:dyDescent="0.25">
      <c r="C45" s="101" t="s">
        <v>86</v>
      </c>
      <c r="D45" s="80">
        <v>0.02</v>
      </c>
      <c r="E45" s="81" t="s">
        <v>48</v>
      </c>
      <c r="F45" s="82" t="s">
        <v>1124</v>
      </c>
      <c r="G45" s="2" t="s">
        <v>1125</v>
      </c>
      <c r="H45" s="2" t="s">
        <v>1126</v>
      </c>
      <c r="I45" s="5">
        <v>400</v>
      </c>
      <c r="J45" s="5">
        <v>11</v>
      </c>
      <c r="K45" s="6">
        <v>2.8000000000000001E-2</v>
      </c>
      <c r="L45" s="102">
        <v>0.113</v>
      </c>
      <c r="Q45" s="3"/>
      <c r="R45" s="4"/>
      <c r="S45" s="4"/>
    </row>
    <row r="46" spans="3:19" ht="45" x14ac:dyDescent="0.25">
      <c r="C46" s="101"/>
      <c r="D46" s="80"/>
      <c r="E46" s="81"/>
      <c r="F46" s="82"/>
      <c r="G46" s="2" t="s">
        <v>1127</v>
      </c>
      <c r="H46" s="2" t="s">
        <v>1128</v>
      </c>
      <c r="I46" s="5">
        <v>30</v>
      </c>
      <c r="J46" s="5">
        <v>7</v>
      </c>
      <c r="K46" s="6">
        <v>0.23300000000000001</v>
      </c>
      <c r="L46" s="102"/>
      <c r="Q46" s="3"/>
      <c r="R46" s="4"/>
      <c r="S46" s="4"/>
    </row>
    <row r="47" spans="3:19" ht="45" x14ac:dyDescent="0.25">
      <c r="C47" s="101"/>
      <c r="D47" s="80"/>
      <c r="E47" s="81"/>
      <c r="F47" s="82"/>
      <c r="G47" s="2" t="s">
        <v>1129</v>
      </c>
      <c r="H47" s="2" t="s">
        <v>1130</v>
      </c>
      <c r="I47" s="5">
        <v>50</v>
      </c>
      <c r="J47" s="5">
        <v>4</v>
      </c>
      <c r="K47" s="6">
        <v>0.08</v>
      </c>
      <c r="L47" s="102"/>
      <c r="Q47" s="3"/>
      <c r="R47" s="4"/>
      <c r="S47" s="4"/>
    </row>
    <row r="48" spans="3:19" ht="60" x14ac:dyDescent="0.25">
      <c r="C48" s="2" t="s">
        <v>89</v>
      </c>
      <c r="D48" s="6">
        <v>0.02</v>
      </c>
      <c r="E48" s="10" t="s">
        <v>48</v>
      </c>
      <c r="F48" s="1" t="s">
        <v>1131</v>
      </c>
      <c r="G48" s="2" t="s">
        <v>1132</v>
      </c>
      <c r="H48" s="2" t="s">
        <v>1133</v>
      </c>
      <c r="I48" s="6">
        <v>0.8</v>
      </c>
      <c r="J48" s="6">
        <v>1</v>
      </c>
      <c r="K48" s="6">
        <v>1</v>
      </c>
      <c r="L48" s="8">
        <v>1</v>
      </c>
      <c r="Q48" s="3"/>
      <c r="R48" s="4"/>
      <c r="S48" s="4"/>
    </row>
    <row r="49" spans="3:19" ht="30" x14ac:dyDescent="0.25">
      <c r="C49" s="101" t="s">
        <v>93</v>
      </c>
      <c r="D49" s="80">
        <v>0.02</v>
      </c>
      <c r="E49" s="81" t="s">
        <v>48</v>
      </c>
      <c r="F49" s="82" t="s">
        <v>1134</v>
      </c>
      <c r="G49" s="2" t="s">
        <v>1135</v>
      </c>
      <c r="H49" s="2" t="s">
        <v>1136</v>
      </c>
      <c r="I49" s="5">
        <v>400</v>
      </c>
      <c r="J49" s="5">
        <v>12</v>
      </c>
      <c r="K49" s="6">
        <v>0.03</v>
      </c>
      <c r="L49" s="102">
        <v>0.20699999999999999</v>
      </c>
      <c r="Q49" s="3"/>
      <c r="R49" s="4"/>
      <c r="S49" s="4"/>
    </row>
    <row r="50" spans="3:19" ht="30" x14ac:dyDescent="0.25">
      <c r="C50" s="101"/>
      <c r="D50" s="80"/>
      <c r="E50" s="81"/>
      <c r="F50" s="82"/>
      <c r="G50" s="2" t="s">
        <v>1137</v>
      </c>
      <c r="H50" s="2" t="s">
        <v>1138</v>
      </c>
      <c r="I50" s="5">
        <v>50</v>
      </c>
      <c r="J50" s="5">
        <v>3</v>
      </c>
      <c r="K50" s="6">
        <v>0.06</v>
      </c>
      <c r="L50" s="102"/>
      <c r="Q50" s="3"/>
      <c r="R50" s="4"/>
      <c r="S50" s="4"/>
    </row>
    <row r="51" spans="3:19" ht="30" x14ac:dyDescent="0.25">
      <c r="C51" s="101"/>
      <c r="D51" s="80"/>
      <c r="E51" s="81"/>
      <c r="F51" s="82"/>
      <c r="G51" s="2" t="s">
        <v>1139</v>
      </c>
      <c r="H51" s="2" t="s">
        <v>1140</v>
      </c>
      <c r="I51" s="5">
        <v>15</v>
      </c>
      <c r="J51" s="5">
        <v>8</v>
      </c>
      <c r="K51" s="6">
        <v>0.53300000000000003</v>
      </c>
      <c r="L51" s="102"/>
      <c r="Q51" s="3"/>
      <c r="R51" s="4"/>
      <c r="S51" s="4"/>
    </row>
    <row r="52" spans="3:19" ht="45" x14ac:dyDescent="0.25">
      <c r="C52" s="2" t="s">
        <v>262</v>
      </c>
      <c r="D52" s="6">
        <v>0.02</v>
      </c>
      <c r="E52" s="10" t="s">
        <v>48</v>
      </c>
      <c r="F52" s="1" t="s">
        <v>1141</v>
      </c>
      <c r="G52" s="2" t="s">
        <v>1142</v>
      </c>
      <c r="H52" s="2" t="s">
        <v>1143</v>
      </c>
      <c r="I52" s="6">
        <v>0.8</v>
      </c>
      <c r="J52" s="6">
        <v>1</v>
      </c>
      <c r="K52" s="6">
        <v>1</v>
      </c>
      <c r="L52" s="8">
        <v>1</v>
      </c>
      <c r="Q52" s="3"/>
      <c r="R52" s="4"/>
      <c r="S52" s="4"/>
    </row>
    <row r="53" spans="3:19" ht="60" x14ac:dyDescent="0.25">
      <c r="C53" s="2" t="s">
        <v>268</v>
      </c>
      <c r="D53" s="6">
        <v>0.02</v>
      </c>
      <c r="E53" s="10" t="s">
        <v>48</v>
      </c>
      <c r="F53" s="1" t="s">
        <v>1144</v>
      </c>
      <c r="G53" s="2" t="s">
        <v>1145</v>
      </c>
      <c r="H53" s="2" t="s">
        <v>1146</v>
      </c>
      <c r="I53" s="6">
        <v>0.9</v>
      </c>
      <c r="J53" s="6">
        <v>1</v>
      </c>
      <c r="K53" s="6">
        <v>1</v>
      </c>
      <c r="L53" s="8">
        <v>1</v>
      </c>
      <c r="Q53" s="3"/>
      <c r="R53" s="4"/>
      <c r="S53" s="4"/>
    </row>
    <row r="54" spans="3:19" ht="45" x14ac:dyDescent="0.25">
      <c r="C54" s="101" t="s">
        <v>274</v>
      </c>
      <c r="D54" s="80">
        <v>0.03</v>
      </c>
      <c r="E54" s="81" t="s">
        <v>48</v>
      </c>
      <c r="F54" s="82" t="s">
        <v>1147</v>
      </c>
      <c r="G54" s="2" t="s">
        <v>1148</v>
      </c>
      <c r="H54" s="2" t="s">
        <v>1149</v>
      </c>
      <c r="I54" s="5">
        <v>3</v>
      </c>
      <c r="J54" s="5">
        <v>2</v>
      </c>
      <c r="K54" s="6">
        <v>0.66700000000000004</v>
      </c>
      <c r="L54" s="102">
        <v>0.33300000000000002</v>
      </c>
      <c r="Q54" s="3"/>
      <c r="R54" s="4"/>
      <c r="S54" s="4"/>
    </row>
    <row r="55" spans="3:19" ht="46.5" customHeight="1" x14ac:dyDescent="0.25">
      <c r="C55" s="101"/>
      <c r="D55" s="80"/>
      <c r="E55" s="81"/>
      <c r="F55" s="82"/>
      <c r="G55" s="2" t="s">
        <v>1150</v>
      </c>
      <c r="H55" s="2" t="s">
        <v>1151</v>
      </c>
      <c r="I55" s="5">
        <v>1</v>
      </c>
      <c r="J55" s="5">
        <v>0</v>
      </c>
      <c r="K55" s="6">
        <v>0</v>
      </c>
      <c r="L55" s="102"/>
      <c r="Q55" s="3"/>
      <c r="R55" s="4"/>
      <c r="S55" s="4"/>
    </row>
    <row r="56" spans="3:19" ht="74.099999999999994" customHeight="1" x14ac:dyDescent="0.25">
      <c r="C56" s="101" t="s">
        <v>280</v>
      </c>
      <c r="D56" s="80">
        <v>0.03</v>
      </c>
      <c r="E56" s="81" t="s">
        <v>48</v>
      </c>
      <c r="F56" s="82" t="s">
        <v>1152</v>
      </c>
      <c r="G56" s="2" t="s">
        <v>1153</v>
      </c>
      <c r="H56" s="2" t="s">
        <v>1154</v>
      </c>
      <c r="I56" s="6">
        <v>1</v>
      </c>
      <c r="J56" s="6">
        <v>1</v>
      </c>
      <c r="K56" s="6">
        <v>1</v>
      </c>
      <c r="L56" s="102">
        <v>0.5</v>
      </c>
      <c r="Q56" s="3"/>
      <c r="R56" s="4"/>
      <c r="S56" s="4"/>
    </row>
    <row r="57" spans="3:19" ht="30" x14ac:dyDescent="0.25">
      <c r="C57" s="101"/>
      <c r="D57" s="80"/>
      <c r="E57" s="81"/>
      <c r="F57" s="82"/>
      <c r="G57" s="2" t="s">
        <v>1155</v>
      </c>
      <c r="H57" s="2" t="s">
        <v>1156</v>
      </c>
      <c r="I57" s="5">
        <v>4</v>
      </c>
      <c r="J57" s="5">
        <v>0</v>
      </c>
      <c r="K57" s="6">
        <v>0</v>
      </c>
      <c r="L57" s="102"/>
      <c r="Q57" s="3"/>
      <c r="R57" s="4"/>
      <c r="S57" s="4"/>
    </row>
    <row r="58" spans="3:19" ht="90" x14ac:dyDescent="0.25">
      <c r="C58" s="2" t="s">
        <v>288</v>
      </c>
      <c r="D58" s="6">
        <v>0.03</v>
      </c>
      <c r="E58" s="10" t="s">
        <v>48</v>
      </c>
      <c r="F58" s="1" t="s">
        <v>1157</v>
      </c>
      <c r="G58" s="2" t="s">
        <v>1158</v>
      </c>
      <c r="H58" s="2" t="s">
        <v>1159</v>
      </c>
      <c r="I58" s="6">
        <v>1</v>
      </c>
      <c r="J58" s="6">
        <v>0</v>
      </c>
      <c r="K58" s="6">
        <v>0</v>
      </c>
      <c r="L58" s="8">
        <v>0</v>
      </c>
      <c r="Q58" s="3"/>
      <c r="R58" s="4"/>
      <c r="S58" s="4"/>
    </row>
    <row r="59" spans="3:19" x14ac:dyDescent="0.25">
      <c r="C59" s="76" t="s">
        <v>122</v>
      </c>
      <c r="D59" s="76"/>
      <c r="E59" s="76"/>
      <c r="F59" s="76"/>
      <c r="G59" s="76"/>
      <c r="H59" s="76"/>
      <c r="I59" s="76"/>
      <c r="J59" s="2" t="s">
        <v>123</v>
      </c>
      <c r="K59" s="2" t="s">
        <v>123</v>
      </c>
      <c r="L59" s="7">
        <f>SUMPRODUCT(D22:D58,L22:L58)</f>
        <v>0.48709000000000008</v>
      </c>
      <c r="Q59" s="3" t="s">
        <v>124</v>
      </c>
      <c r="R59" s="4">
        <f>IF(F4="Trimestre I",L59,IF(F4="Trimestre II",#REF!,IF(F4="Trimestre III",#REF!,IF(F4="Trimestre IV",#REF!))))</f>
        <v>0.48709000000000008</v>
      </c>
      <c r="S59" s="4">
        <f>100%-R59</f>
        <v>0.51290999999999998</v>
      </c>
    </row>
    <row r="60" spans="3:19" hidden="1" x14ac:dyDescent="0.25">
      <c r="Q60" s="3"/>
      <c r="R60" s="4" t="s">
        <v>1</v>
      </c>
      <c r="S60" s="4" t="s">
        <v>2</v>
      </c>
    </row>
  </sheetData>
  <sheetProtection algorithmName="SHA-512" hashValue="KEOxdUUUgFoEXkzaHPeyLPyzXp1AJ3xdHPlI0gAKu9AVl8IGITbMP5cqR1D9HlqlnVOFNiPXHeXdNpKQ/5G0iQ==" saltValue="bB5mslFdx5GrIFz11qOSjw==" spinCount="100000" sheet="1" objects="1" scenarios="1"/>
  <mergeCells count="62">
    <mergeCell ref="L49:L51"/>
    <mergeCell ref="C56:C57"/>
    <mergeCell ref="D56:D57"/>
    <mergeCell ref="E56:E57"/>
    <mergeCell ref="F56:F57"/>
    <mergeCell ref="L56:L57"/>
    <mergeCell ref="L54:L55"/>
    <mergeCell ref="C59:I59"/>
    <mergeCell ref="C49:C51"/>
    <mergeCell ref="D49:D51"/>
    <mergeCell ref="E49:E51"/>
    <mergeCell ref="F49:F51"/>
    <mergeCell ref="C54:C55"/>
    <mergeCell ref="D54:D55"/>
    <mergeCell ref="E54:E55"/>
    <mergeCell ref="F54:F55"/>
    <mergeCell ref="C42:C43"/>
    <mergeCell ref="D42:D43"/>
    <mergeCell ref="E42:E43"/>
    <mergeCell ref="F42:F43"/>
    <mergeCell ref="L42:L43"/>
    <mergeCell ref="C45:C47"/>
    <mergeCell ref="D45:D47"/>
    <mergeCell ref="E45:E47"/>
    <mergeCell ref="F45:F47"/>
    <mergeCell ref="L45:L47"/>
    <mergeCell ref="C34:C35"/>
    <mergeCell ref="D34:D35"/>
    <mergeCell ref="E34:E35"/>
    <mergeCell ref="F34:F35"/>
    <mergeCell ref="L34:L35"/>
    <mergeCell ref="C40:C41"/>
    <mergeCell ref="D40:D41"/>
    <mergeCell ref="E40:E41"/>
    <mergeCell ref="F40:F41"/>
    <mergeCell ref="L40:L41"/>
    <mergeCell ref="C28:C30"/>
    <mergeCell ref="D28:D30"/>
    <mergeCell ref="E28:E30"/>
    <mergeCell ref="F28:F30"/>
    <mergeCell ref="L28:L30"/>
    <mergeCell ref="C31:C33"/>
    <mergeCell ref="D31:D33"/>
    <mergeCell ref="E31:E33"/>
    <mergeCell ref="F31:F33"/>
    <mergeCell ref="L31:L33"/>
    <mergeCell ref="Q19:R19"/>
    <mergeCell ref="C25:C27"/>
    <mergeCell ref="D25:D27"/>
    <mergeCell ref="E25:E27"/>
    <mergeCell ref="F25:F27"/>
    <mergeCell ref="L25:L27"/>
    <mergeCell ref="C22:C24"/>
    <mergeCell ref="D22:D24"/>
    <mergeCell ref="E22:E24"/>
    <mergeCell ref="F22:F24"/>
    <mergeCell ref="L22:L24"/>
    <mergeCell ref="K1:L2"/>
    <mergeCell ref="C1:J2"/>
    <mergeCell ref="C4:E4"/>
    <mergeCell ref="C19:F19"/>
    <mergeCell ref="A6:A21"/>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625DF-1BCB-40CB-9568-19D34B52A7D9}">
  <dimension ref="A1:S30"/>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7109375" bestFit="1" customWidth="1"/>
    <col min="5" max="5" width="6" bestFit="1" customWidth="1"/>
    <col min="6" max="6" width="56.5703125" customWidth="1"/>
    <col min="7" max="8" width="35.5703125" customWidth="1"/>
    <col min="9" max="11" width="9.5703125" bestFit="1" customWidth="1"/>
    <col min="12" max="12" width="10.28515625" bestFit="1"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1160</v>
      </c>
      <c r="D1" s="96"/>
      <c r="E1" s="96"/>
      <c r="F1" s="96"/>
      <c r="G1" s="96"/>
      <c r="H1" s="96"/>
      <c r="I1" s="96"/>
      <c r="J1" s="97"/>
      <c r="K1" s="72">
        <f>L29</f>
        <v>0.23380000000000001</v>
      </c>
      <c r="L1" s="73"/>
    </row>
    <row r="2" spans="1:12" ht="27.6" customHeight="1" thickBot="1" x14ac:dyDescent="0.3">
      <c r="C2" s="98"/>
      <c r="D2" s="99"/>
      <c r="E2" s="99"/>
      <c r="F2" s="99"/>
      <c r="G2" s="99"/>
      <c r="H2" s="99"/>
      <c r="I2" s="99"/>
      <c r="J2" s="100"/>
      <c r="K2" s="74"/>
      <c r="L2" s="75"/>
    </row>
    <row r="3" spans="1:12" x14ac:dyDescent="0.25"/>
    <row r="4" spans="1:12" x14ac:dyDescent="0.25">
      <c r="A4" s="19"/>
      <c r="C4" s="76" t="s">
        <v>126</v>
      </c>
      <c r="D4" s="76"/>
      <c r="E4" s="76"/>
      <c r="F4" s="69" t="s">
        <v>35</v>
      </c>
    </row>
    <row r="5" spans="1:12" x14ac:dyDescent="0.25">
      <c r="A5" s="19"/>
    </row>
    <row r="6" spans="1:12" ht="14.45" customHeight="1" x14ac:dyDescent="0.25">
      <c r="A6" s="84" t="s">
        <v>1161</v>
      </c>
    </row>
    <row r="7" spans="1:12" x14ac:dyDescent="0.25">
      <c r="A7" s="84"/>
    </row>
    <row r="8" spans="1:12" x14ac:dyDescent="0.25">
      <c r="A8" s="84"/>
    </row>
    <row r="9" spans="1:12" x14ac:dyDescent="0.25">
      <c r="A9" s="84"/>
    </row>
    <row r="10" spans="1:12" x14ac:dyDescent="0.25">
      <c r="A10" s="84"/>
    </row>
    <row r="11" spans="1:12" ht="14.45" customHeight="1"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36</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90" x14ac:dyDescent="0.25">
      <c r="C22" s="2" t="s">
        <v>47</v>
      </c>
      <c r="D22" s="6">
        <v>0.1</v>
      </c>
      <c r="E22" s="10" t="s">
        <v>48</v>
      </c>
      <c r="F22" s="1" t="s">
        <v>1162</v>
      </c>
      <c r="G22" s="2" t="s">
        <v>1163</v>
      </c>
      <c r="H22" s="2" t="s">
        <v>1164</v>
      </c>
      <c r="I22" s="5">
        <v>1</v>
      </c>
      <c r="J22" s="5">
        <v>0</v>
      </c>
      <c r="K22" s="6">
        <v>0</v>
      </c>
      <c r="L22" s="8">
        <v>0</v>
      </c>
      <c r="Q22" s="3" t="str">
        <f t="shared" ref="Q22:Q28" si="0">C22</f>
        <v>1</v>
      </c>
      <c r="R22" s="4">
        <f>IF(F4="Trimestre I",L22,IF(F4="Trimestre II",#REF!,IF(F4="Trimestre III",#REF!,IF(F4="Trimestre IV",#REF!))))</f>
        <v>0</v>
      </c>
      <c r="S22" s="4"/>
    </row>
    <row r="23" spans="1:19" ht="120.95" customHeight="1" x14ac:dyDescent="0.25">
      <c r="C23" s="2" t="s">
        <v>54</v>
      </c>
      <c r="D23" s="6">
        <v>0.3</v>
      </c>
      <c r="E23" s="10" t="s">
        <v>48</v>
      </c>
      <c r="F23" s="1" t="s">
        <v>1165</v>
      </c>
      <c r="G23" s="2" t="s">
        <v>1166</v>
      </c>
      <c r="H23" s="2" t="s">
        <v>1167</v>
      </c>
      <c r="I23" s="5">
        <v>83</v>
      </c>
      <c r="J23" s="5">
        <v>8</v>
      </c>
      <c r="K23" s="6">
        <v>9.6000000000000002E-2</v>
      </c>
      <c r="L23" s="8">
        <v>9.6000000000000002E-2</v>
      </c>
      <c r="Q23" s="3" t="str">
        <f t="shared" si="0"/>
        <v>2</v>
      </c>
      <c r="R23" s="4">
        <f>IF(F4="Trimestre I",L23,IF(F4="Trimestre II",#REF!,IF(F4="Trimestre III",#REF!,IF(F4="Trimestre IV",#REF!))))</f>
        <v>9.6000000000000002E-2</v>
      </c>
      <c r="S23" s="4"/>
    </row>
    <row r="24" spans="1:19" ht="90" customHeight="1" x14ac:dyDescent="0.25">
      <c r="C24" s="2" t="s">
        <v>136</v>
      </c>
      <c r="D24" s="6">
        <v>0.2</v>
      </c>
      <c r="E24" s="10" t="s">
        <v>48</v>
      </c>
      <c r="F24" s="1" t="s">
        <v>1168</v>
      </c>
      <c r="G24" s="2" t="s">
        <v>1169</v>
      </c>
      <c r="H24" s="2" t="s">
        <v>1170</v>
      </c>
      <c r="I24" s="5">
        <v>40</v>
      </c>
      <c r="J24" s="5">
        <v>2</v>
      </c>
      <c r="K24" s="6">
        <v>0.05</v>
      </c>
      <c r="L24" s="8">
        <v>0.05</v>
      </c>
      <c r="Q24" s="3" t="str">
        <f t="shared" si="0"/>
        <v>3</v>
      </c>
      <c r="R24" s="4">
        <f>IF(F4="Trimestre I",L24,IF(F4="Trimestre II",#REF!,IF(F4="Trimestre III",#REF!,IF(F4="Trimestre IV",#REF!))))</f>
        <v>0.05</v>
      </c>
      <c r="S24" s="4"/>
    </row>
    <row r="25" spans="1:19" ht="108.95" customHeight="1" x14ac:dyDescent="0.25">
      <c r="C25" s="2" t="s">
        <v>57</v>
      </c>
      <c r="D25" s="6">
        <v>0.1</v>
      </c>
      <c r="E25" s="10" t="s">
        <v>48</v>
      </c>
      <c r="F25" s="1" t="s">
        <v>1171</v>
      </c>
      <c r="G25" s="2" t="s">
        <v>1172</v>
      </c>
      <c r="H25" s="2" t="s">
        <v>1173</v>
      </c>
      <c r="I25" s="5">
        <v>2</v>
      </c>
      <c r="J25" s="5">
        <v>0</v>
      </c>
      <c r="K25" s="6">
        <v>0</v>
      </c>
      <c r="L25" s="8">
        <v>0</v>
      </c>
      <c r="Q25" s="3" t="str">
        <f t="shared" si="0"/>
        <v>4</v>
      </c>
      <c r="R25" s="4">
        <f>IF(F4="Trimestre I",L25,IF(F4="Trimestre II",#REF!,IF(F4="Trimestre III",#REF!,IF(F4="Trimestre IV",#REF!))))</f>
        <v>0</v>
      </c>
      <c r="S25" s="4"/>
    </row>
    <row r="26" spans="1:19" ht="102" customHeight="1" x14ac:dyDescent="0.25">
      <c r="C26" s="2" t="s">
        <v>143</v>
      </c>
      <c r="D26" s="6">
        <v>0.1</v>
      </c>
      <c r="E26" s="10" t="s">
        <v>48</v>
      </c>
      <c r="F26" s="1" t="s">
        <v>1174</v>
      </c>
      <c r="G26" s="2" t="s">
        <v>95</v>
      </c>
      <c r="H26" s="2" t="s">
        <v>113</v>
      </c>
      <c r="I26" s="6">
        <v>1</v>
      </c>
      <c r="J26" s="6">
        <v>0.9506</v>
      </c>
      <c r="K26" s="6">
        <v>0.9506</v>
      </c>
      <c r="L26" s="8">
        <v>0.95</v>
      </c>
      <c r="Q26" s="3" t="str">
        <f t="shared" si="0"/>
        <v>5</v>
      </c>
      <c r="R26" s="4">
        <f>IF(F4="Trimestre I",L26,IF(F4="Trimestre II",#REF!,IF(F4="Trimestre III",#REF!,IF(F4="Trimestre IV",#REF!))))</f>
        <v>0.95</v>
      </c>
      <c r="S26" s="4"/>
    </row>
    <row r="27" spans="1:19" ht="78.75" x14ac:dyDescent="0.25">
      <c r="C27" s="2" t="s">
        <v>163</v>
      </c>
      <c r="D27" s="6">
        <v>0.1</v>
      </c>
      <c r="E27" s="10" t="s">
        <v>48</v>
      </c>
      <c r="F27" s="1" t="s">
        <v>1175</v>
      </c>
      <c r="G27" s="2" t="s">
        <v>115</v>
      </c>
      <c r="H27" s="2" t="s">
        <v>116</v>
      </c>
      <c r="I27" s="6">
        <v>1</v>
      </c>
      <c r="J27" s="6">
        <v>1</v>
      </c>
      <c r="K27" s="6">
        <v>1</v>
      </c>
      <c r="L27" s="8">
        <v>1</v>
      </c>
      <c r="Q27" s="3" t="str">
        <f t="shared" si="0"/>
        <v>6</v>
      </c>
      <c r="R27" s="4">
        <f>IF(F4="Trimestre I",L27,IF(F4="Trimestre II",#REF!,IF(F4="Trimestre III",#REF!,IF(F4="Trimestre IV",#REF!))))</f>
        <v>1</v>
      </c>
      <c r="S27" s="4"/>
    </row>
    <row r="28" spans="1:19" ht="105" x14ac:dyDescent="0.25">
      <c r="C28" s="2" t="s">
        <v>61</v>
      </c>
      <c r="D28" s="6">
        <v>0.1</v>
      </c>
      <c r="E28" s="10" t="s">
        <v>48</v>
      </c>
      <c r="F28" s="1" t="s">
        <v>1176</v>
      </c>
      <c r="G28" s="2" t="s">
        <v>1177</v>
      </c>
      <c r="H28" s="2" t="s">
        <v>1178</v>
      </c>
      <c r="I28" s="6">
        <v>1</v>
      </c>
      <c r="J28" s="6">
        <v>0</v>
      </c>
      <c r="K28" s="6">
        <v>0</v>
      </c>
      <c r="L28" s="8">
        <v>0</v>
      </c>
      <c r="Q28" s="3" t="str">
        <f t="shared" si="0"/>
        <v>7</v>
      </c>
      <c r="R28" s="4">
        <f>IF(F4="Trimestre I",L28,IF(F4="Trimestre II",#REF!,IF(F4="Trimestre III",#REF!,IF(F4="Trimestre IV",#REF!))))</f>
        <v>0</v>
      </c>
      <c r="S28" s="4"/>
    </row>
    <row r="29" spans="1:19" x14ac:dyDescent="0.25">
      <c r="C29" s="76" t="s">
        <v>122</v>
      </c>
      <c r="D29" s="76"/>
      <c r="E29" s="76"/>
      <c r="F29" s="76"/>
      <c r="G29" s="76"/>
      <c r="H29" s="76"/>
      <c r="I29" s="76"/>
      <c r="J29" s="2" t="s">
        <v>123</v>
      </c>
      <c r="K29" s="2" t="s">
        <v>123</v>
      </c>
      <c r="L29" s="7">
        <f>SUMPRODUCT(D22:D28,L22:L28)</f>
        <v>0.23380000000000001</v>
      </c>
      <c r="Q29" s="3" t="s">
        <v>124</v>
      </c>
      <c r="R29" s="4">
        <f>IF(F4="Trimestre I",L29,IF(F4="Trimestre II",#REF!,IF(F4="Trimestre III",#REF!,IF(F4="Trimestre IV",#REF!))))</f>
        <v>0.23380000000000001</v>
      </c>
      <c r="S29" s="4">
        <f>100%-R29</f>
        <v>0.76619999999999999</v>
      </c>
    </row>
    <row r="30" spans="1:19" hidden="1" x14ac:dyDescent="0.25">
      <c r="Q30" s="3"/>
      <c r="R30" s="4" t="s">
        <v>1</v>
      </c>
      <c r="S30" s="4" t="s">
        <v>2</v>
      </c>
    </row>
  </sheetData>
  <sheetProtection algorithmName="SHA-512" hashValue="e1a3KZoKzDndzZhtUAPo7KcGsXqSWUl3jIlGgnptqbouTTHltB8hpMhwptO4Ugl0Ehnjwc7j7COblIuhO4xvUQ==" saltValue="KrjIDYsfwcN6R3fglMhxPg==" spinCount="100000" sheet="1" objects="1" scenarios="1"/>
  <mergeCells count="7">
    <mergeCell ref="Q19:R19"/>
    <mergeCell ref="K1:L2"/>
    <mergeCell ref="C1:J2"/>
    <mergeCell ref="A6:A21"/>
    <mergeCell ref="C29:I29"/>
    <mergeCell ref="C4:E4"/>
    <mergeCell ref="C19:F19"/>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721B8-C69D-4E8C-8918-CC7523DAD5D2}">
  <dimension ref="A1:T38"/>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7109375" bestFit="1" customWidth="1"/>
    <col min="5" max="5" width="5.140625" customWidth="1"/>
    <col min="6" max="6" width="56.7109375" customWidth="1"/>
    <col min="7" max="8" width="35.5703125" customWidth="1"/>
    <col min="9" max="9" width="11.42578125" customWidth="1"/>
    <col min="10" max="11" width="9.5703125" bestFit="1" customWidth="1"/>
    <col min="12" max="12" width="10" bestFit="1" customWidth="1"/>
    <col min="13" max="14" width="11.42578125" hidden="1" customWidth="1"/>
    <col min="15" max="18" width="3" hidden="1" customWidth="1"/>
    <col min="19" max="20" width="0" hidden="1" customWidth="1"/>
    <col min="21" max="16384" width="11.42578125" hidden="1"/>
  </cols>
  <sheetData>
    <row r="1" spans="1:12" ht="12" customHeight="1" x14ac:dyDescent="0.25">
      <c r="C1" s="95" t="s">
        <v>1179</v>
      </c>
      <c r="D1" s="96"/>
      <c r="E1" s="96"/>
      <c r="F1" s="96"/>
      <c r="G1" s="96"/>
      <c r="H1" s="96"/>
      <c r="I1" s="96"/>
      <c r="J1" s="97"/>
      <c r="K1" s="72">
        <f>L37</f>
        <v>0.15150000000000002</v>
      </c>
      <c r="L1" s="73"/>
    </row>
    <row r="2" spans="1:12" ht="27" customHeight="1" thickBot="1" x14ac:dyDescent="0.3">
      <c r="C2" s="98"/>
      <c r="D2" s="99"/>
      <c r="E2" s="99"/>
      <c r="F2" s="99"/>
      <c r="G2" s="99"/>
      <c r="H2" s="99"/>
      <c r="I2" s="99"/>
      <c r="J2" s="100"/>
      <c r="K2" s="74"/>
      <c r="L2" s="75"/>
    </row>
    <row r="3" spans="1:12" x14ac:dyDescent="0.25"/>
    <row r="4" spans="1:12" x14ac:dyDescent="0.25">
      <c r="A4" s="19"/>
      <c r="C4" s="76" t="s">
        <v>126</v>
      </c>
      <c r="D4" s="76"/>
      <c r="E4" s="76"/>
      <c r="F4" s="69" t="s">
        <v>35</v>
      </c>
    </row>
    <row r="5" spans="1:12" x14ac:dyDescent="0.25">
      <c r="A5" s="19"/>
    </row>
    <row r="6" spans="1:12" ht="76.5" customHeight="1" x14ac:dyDescent="0.25">
      <c r="A6" s="107" t="s">
        <v>1771</v>
      </c>
    </row>
    <row r="7" spans="1:12" x14ac:dyDescent="0.25">
      <c r="A7" s="107"/>
    </row>
    <row r="8" spans="1:12" x14ac:dyDescent="0.25">
      <c r="A8" s="107"/>
    </row>
    <row r="9" spans="1:12" ht="38.450000000000003" hidden="1" customHeight="1" x14ac:dyDescent="0.25">
      <c r="A9" s="107"/>
    </row>
    <row r="10" spans="1:12" ht="38.450000000000003" hidden="1" customHeight="1" x14ac:dyDescent="0.25">
      <c r="A10" s="107"/>
    </row>
    <row r="11" spans="1:12" ht="14.45" customHeight="1" x14ac:dyDescent="0.25">
      <c r="A11" s="107"/>
    </row>
    <row r="12" spans="1:12" x14ac:dyDescent="0.25">
      <c r="A12" s="107"/>
    </row>
    <row r="13" spans="1:12" x14ac:dyDescent="0.25">
      <c r="A13" s="107"/>
    </row>
    <row r="14" spans="1:12" x14ac:dyDescent="0.25">
      <c r="A14" s="107"/>
    </row>
    <row r="15" spans="1:12" x14ac:dyDescent="0.25">
      <c r="A15" s="107"/>
    </row>
    <row r="16" spans="1:12" x14ac:dyDescent="0.25">
      <c r="A16" s="107"/>
    </row>
    <row r="17" spans="1:20" x14ac:dyDescent="0.25">
      <c r="A17" s="107"/>
    </row>
    <row r="18" spans="1:20" x14ac:dyDescent="0.25">
      <c r="A18" s="107"/>
    </row>
    <row r="19" spans="1:20" ht="30.95" customHeight="1" x14ac:dyDescent="0.25">
      <c r="A19" s="107"/>
      <c r="C19" s="77" t="s">
        <v>36</v>
      </c>
      <c r="D19" s="78"/>
      <c r="E19" s="78"/>
      <c r="F19" s="78"/>
      <c r="Q19" s="93" t="s">
        <v>128</v>
      </c>
      <c r="R19" s="94"/>
      <c r="S19" s="4"/>
    </row>
    <row r="20" spans="1:20" x14ac:dyDescent="0.25">
      <c r="A20" s="107"/>
      <c r="Q20" s="3"/>
      <c r="R20" s="4"/>
      <c r="S20" s="4"/>
    </row>
    <row r="21" spans="1:20" ht="82.5" customHeight="1" x14ac:dyDescent="0.25">
      <c r="A21" s="107"/>
      <c r="C21" s="9" t="s">
        <v>37</v>
      </c>
      <c r="D21" s="9" t="s">
        <v>38</v>
      </c>
      <c r="E21" s="11" t="s">
        <v>39</v>
      </c>
      <c r="F21" s="9" t="s">
        <v>40</v>
      </c>
      <c r="G21" s="9" t="s">
        <v>41</v>
      </c>
      <c r="H21" s="9" t="s">
        <v>42</v>
      </c>
      <c r="I21" s="11" t="s">
        <v>43</v>
      </c>
      <c r="J21" s="13" t="s">
        <v>44</v>
      </c>
      <c r="K21" s="13" t="s">
        <v>45</v>
      </c>
      <c r="L21" s="14" t="s">
        <v>46</v>
      </c>
      <c r="R21" s="3" t="s">
        <v>37</v>
      </c>
      <c r="S21" s="3" t="s">
        <v>129</v>
      </c>
      <c r="T21" s="4"/>
    </row>
    <row r="22" spans="1:20" ht="27.6" customHeight="1" x14ac:dyDescent="0.25">
      <c r="C22" s="101" t="s">
        <v>47</v>
      </c>
      <c r="D22" s="80">
        <v>0.05</v>
      </c>
      <c r="E22" s="81" t="s">
        <v>48</v>
      </c>
      <c r="F22" s="82" t="s">
        <v>1180</v>
      </c>
      <c r="G22" s="2" t="s">
        <v>1181</v>
      </c>
      <c r="H22" s="2" t="s">
        <v>1182</v>
      </c>
      <c r="I22" s="5">
        <v>12</v>
      </c>
      <c r="J22" s="5">
        <v>7</v>
      </c>
      <c r="K22" s="6">
        <v>0.58299999999999996</v>
      </c>
      <c r="L22" s="102">
        <v>0.54100000000000004</v>
      </c>
      <c r="Q22" s="3" t="str">
        <f>C22</f>
        <v>1</v>
      </c>
      <c r="R22" s="4">
        <f>IF(F4="Trimestre I",L22,IF(F4="Trimestre II",#REF!,IF(F4="Trimestre III",#REF!,IF(F4="Trimestre IV",#REF!))))</f>
        <v>0.54100000000000004</v>
      </c>
      <c r="S22" s="4"/>
    </row>
    <row r="23" spans="1:20" ht="27.6" customHeight="1" x14ac:dyDescent="0.25">
      <c r="C23" s="101"/>
      <c r="D23" s="80"/>
      <c r="E23" s="81"/>
      <c r="F23" s="82"/>
      <c r="G23" s="2" t="s">
        <v>1183</v>
      </c>
      <c r="H23" s="2" t="s">
        <v>1184</v>
      </c>
      <c r="I23" s="6">
        <v>1</v>
      </c>
      <c r="J23" s="6">
        <v>0.5</v>
      </c>
      <c r="K23" s="6">
        <v>0.5</v>
      </c>
      <c r="L23" s="102"/>
      <c r="Q23" s="3" t="str">
        <f>C24</f>
        <v>2</v>
      </c>
      <c r="R23" s="4">
        <f>IF(F4="Trimestre I",L24,IF(F4="Trimestre II",#REF!,IF(F4="Trimestre III",#REF!,IF(F4="Trimestre IV",#REF!))))</f>
        <v>0.33300000000000002</v>
      </c>
      <c r="S23" s="4"/>
    </row>
    <row r="24" spans="1:20" ht="78.75" x14ac:dyDescent="0.25">
      <c r="C24" s="2" t="s">
        <v>54</v>
      </c>
      <c r="D24" s="6">
        <v>0.05</v>
      </c>
      <c r="E24" s="10" t="s">
        <v>48</v>
      </c>
      <c r="F24" s="1" t="s">
        <v>1185</v>
      </c>
      <c r="G24" s="2" t="s">
        <v>1186</v>
      </c>
      <c r="H24" s="2" t="s">
        <v>1187</v>
      </c>
      <c r="I24" s="6">
        <v>1</v>
      </c>
      <c r="J24" s="6">
        <v>0.33329999999999999</v>
      </c>
      <c r="K24" s="6">
        <v>0.33329999999999999</v>
      </c>
      <c r="L24" s="8">
        <v>0.33300000000000002</v>
      </c>
      <c r="Q24" s="3" t="str">
        <f>C25</f>
        <v>3</v>
      </c>
      <c r="R24" s="4">
        <f>IF(F4="Trimestre I",L25,IF(F4="Trimestre II",#REF!,IF(F4="Trimestre III",#REF!,IF(F4="Trimestre IV",#REF!))))</f>
        <v>0</v>
      </c>
      <c r="S24" s="4"/>
    </row>
    <row r="25" spans="1:20" ht="78.75" x14ac:dyDescent="0.25">
      <c r="C25" s="2" t="s">
        <v>136</v>
      </c>
      <c r="D25" s="6">
        <v>0.05</v>
      </c>
      <c r="E25" s="10" t="s">
        <v>48</v>
      </c>
      <c r="F25" s="1" t="s">
        <v>1188</v>
      </c>
      <c r="G25" s="2" t="s">
        <v>345</v>
      </c>
      <c r="H25" s="2" t="s">
        <v>1189</v>
      </c>
      <c r="I25" s="6">
        <v>1</v>
      </c>
      <c r="J25" s="6">
        <v>0</v>
      </c>
      <c r="K25" s="6">
        <v>0</v>
      </c>
      <c r="L25" s="8">
        <v>0</v>
      </c>
      <c r="Q25" s="3" t="str">
        <f>C26</f>
        <v>4</v>
      </c>
      <c r="R25" s="4">
        <f>IF(F4="Trimestre I",L26,IF(F4="Trimestre II",#REF!,IF(F4="Trimestre III",#REF!,IF(F4="Trimestre IV",#REF!))))</f>
        <v>0.125</v>
      </c>
      <c r="S25" s="4"/>
    </row>
    <row r="26" spans="1:20" x14ac:dyDescent="0.25">
      <c r="C26" s="101" t="s">
        <v>57</v>
      </c>
      <c r="D26" s="80">
        <v>0.2</v>
      </c>
      <c r="E26" s="81" t="s">
        <v>48</v>
      </c>
      <c r="F26" s="82" t="s">
        <v>1190</v>
      </c>
      <c r="G26" s="2" t="s">
        <v>1191</v>
      </c>
      <c r="H26" s="2" t="s">
        <v>1192</v>
      </c>
      <c r="I26" s="5">
        <v>4</v>
      </c>
      <c r="J26" s="5">
        <v>0</v>
      </c>
      <c r="K26" s="6">
        <v>0</v>
      </c>
      <c r="L26" s="102">
        <v>0.125</v>
      </c>
      <c r="Q26" s="3" t="str">
        <f>C28</f>
        <v>5</v>
      </c>
      <c r="R26" s="4">
        <f>IF(F4="Trimestre I",L28,IF(F4="Trimestre II",#REF!,IF(F4="Trimestre III",#REF!,IF(F4="Trimestre IV",#REF!))))</f>
        <v>0.65600000000000003</v>
      </c>
      <c r="S26" s="4"/>
    </row>
    <row r="27" spans="1:20" ht="30" x14ac:dyDescent="0.25">
      <c r="C27" s="101"/>
      <c r="D27" s="80"/>
      <c r="E27" s="81"/>
      <c r="F27" s="82"/>
      <c r="G27" s="2" t="s">
        <v>1193</v>
      </c>
      <c r="H27" s="2" t="s">
        <v>1194</v>
      </c>
      <c r="I27" s="6">
        <v>1</v>
      </c>
      <c r="J27" s="6">
        <v>0.25</v>
      </c>
      <c r="K27" s="6">
        <v>0.25</v>
      </c>
      <c r="L27" s="102"/>
      <c r="Q27" s="3" t="str">
        <f t="shared" ref="Q27:Q33" si="0">C30</f>
        <v>6</v>
      </c>
      <c r="R27" s="4">
        <f>IF(F4="Trimestre I",L30,IF(F4="Trimestre II",#REF!,IF(F4="Trimestre III",#REF!,IF(F4="Trimestre IV",#REF!))))</f>
        <v>0</v>
      </c>
      <c r="S27" s="4"/>
    </row>
    <row r="28" spans="1:20" ht="45" x14ac:dyDescent="0.25">
      <c r="C28" s="101" t="s">
        <v>143</v>
      </c>
      <c r="D28" s="80">
        <v>0.05</v>
      </c>
      <c r="E28" s="81" t="s">
        <v>48</v>
      </c>
      <c r="F28" s="82" t="s">
        <v>1195</v>
      </c>
      <c r="G28" s="2" t="s">
        <v>1196</v>
      </c>
      <c r="H28" s="2" t="s">
        <v>1197</v>
      </c>
      <c r="I28" s="6">
        <v>0.8</v>
      </c>
      <c r="J28" s="6">
        <v>0.25</v>
      </c>
      <c r="K28" s="6">
        <v>0.3125</v>
      </c>
      <c r="L28" s="102">
        <v>0.65600000000000003</v>
      </c>
      <c r="Q28" s="3" t="str">
        <f t="shared" si="0"/>
        <v>7</v>
      </c>
      <c r="R28" s="4">
        <f>IF(F4="Trimestre I",L31,IF(F4="Trimestre II",#REF!,IF(F4="Trimestre III",#REF!,IF(F4="Trimestre IV",#REF!))))</f>
        <v>0</v>
      </c>
      <c r="S28" s="4"/>
    </row>
    <row r="29" spans="1:20" ht="30" x14ac:dyDescent="0.25">
      <c r="C29" s="101"/>
      <c r="D29" s="80"/>
      <c r="E29" s="81"/>
      <c r="F29" s="82"/>
      <c r="G29" s="2" t="s">
        <v>1198</v>
      </c>
      <c r="H29" s="2" t="s">
        <v>1199</v>
      </c>
      <c r="I29" s="6">
        <v>0.9</v>
      </c>
      <c r="J29" s="6">
        <v>1</v>
      </c>
      <c r="K29" s="6">
        <v>1</v>
      </c>
      <c r="L29" s="102"/>
      <c r="Q29" s="3" t="str">
        <f t="shared" si="0"/>
        <v>9</v>
      </c>
      <c r="R29" s="4">
        <f>IF(F4="Trimestre I",L32,IF(F4="Trimestre II",#REF!,IF(F4="Trimestre III",#REF!,IF(F4="Trimestre IV",#REF!))))</f>
        <v>0</v>
      </c>
      <c r="S29" s="4"/>
    </row>
    <row r="30" spans="1:20" ht="78.75" x14ac:dyDescent="0.25">
      <c r="C30" s="2" t="s">
        <v>163</v>
      </c>
      <c r="D30" s="6">
        <v>0.05</v>
      </c>
      <c r="E30" s="10" t="s">
        <v>48</v>
      </c>
      <c r="F30" s="1" t="s">
        <v>1200</v>
      </c>
      <c r="G30" s="2" t="s">
        <v>1201</v>
      </c>
      <c r="H30" s="2" t="s">
        <v>1202</v>
      </c>
      <c r="I30" s="5">
        <v>42</v>
      </c>
      <c r="J30" s="5">
        <v>0</v>
      </c>
      <c r="K30" s="6">
        <v>0</v>
      </c>
      <c r="L30" s="8">
        <v>0</v>
      </c>
      <c r="Q30" s="3" t="str">
        <f t="shared" si="0"/>
        <v>10</v>
      </c>
      <c r="R30" s="4">
        <f>IF(F4="Trimestre I",L33,IF(F4="Trimestre II",#REF!,IF(F4="Trimestre III",#REF!,IF(F4="Trimestre IV",#REF!))))</f>
        <v>0</v>
      </c>
      <c r="S30" s="4"/>
    </row>
    <row r="31" spans="1:20" ht="78.75" x14ac:dyDescent="0.25">
      <c r="C31" s="2" t="s">
        <v>61</v>
      </c>
      <c r="D31" s="6">
        <v>0.2</v>
      </c>
      <c r="E31" s="10" t="s">
        <v>48</v>
      </c>
      <c r="F31" s="1" t="s">
        <v>1203</v>
      </c>
      <c r="G31" s="2" t="s">
        <v>1204</v>
      </c>
      <c r="H31" s="2" t="s">
        <v>1205</v>
      </c>
      <c r="I31" s="5">
        <v>2</v>
      </c>
      <c r="J31" s="5">
        <v>0</v>
      </c>
      <c r="K31" s="6">
        <v>0</v>
      </c>
      <c r="L31" s="8">
        <v>0</v>
      </c>
      <c r="Q31" s="3" t="str">
        <f t="shared" si="0"/>
        <v>11</v>
      </c>
      <c r="R31" s="4">
        <f>IF(F4="Trimestre I",L34,IF(F4="Trimestre II",#REF!,IF(F4="Trimestre III",#REF!,IF(F4="Trimestre IV",#REF!))))</f>
        <v>1</v>
      </c>
      <c r="S31" s="4"/>
    </row>
    <row r="32" spans="1:20" ht="78.75" x14ac:dyDescent="0.25">
      <c r="C32" s="2" t="s">
        <v>67</v>
      </c>
      <c r="D32" s="6">
        <v>0.05</v>
      </c>
      <c r="E32" s="10" t="s">
        <v>48</v>
      </c>
      <c r="F32" s="1" t="s">
        <v>1206</v>
      </c>
      <c r="G32" s="2" t="s">
        <v>1207</v>
      </c>
      <c r="H32" s="2" t="s">
        <v>1208</v>
      </c>
      <c r="I32" s="5">
        <v>3</v>
      </c>
      <c r="J32" s="5">
        <v>0</v>
      </c>
      <c r="K32" s="6">
        <v>0</v>
      </c>
      <c r="L32" s="8">
        <v>0</v>
      </c>
      <c r="Q32" s="3" t="str">
        <f t="shared" si="0"/>
        <v>12</v>
      </c>
      <c r="R32" s="4">
        <f>IF(F4="Trimestre I",L35,IF(F4="Trimestre II",#REF!,IF(F4="Trimestre III",#REF!,IF(F4="Trimestre IV",#REF!))))</f>
        <v>0</v>
      </c>
      <c r="S32" s="4"/>
    </row>
    <row r="33" spans="3:19" ht="78.75" x14ac:dyDescent="0.25">
      <c r="C33" s="2" t="s">
        <v>72</v>
      </c>
      <c r="D33" s="6">
        <v>0.15</v>
      </c>
      <c r="E33" s="10" t="s">
        <v>48</v>
      </c>
      <c r="F33" s="1" t="s">
        <v>1209</v>
      </c>
      <c r="G33" s="2" t="s">
        <v>1210</v>
      </c>
      <c r="H33" s="2" t="s">
        <v>1184</v>
      </c>
      <c r="I33" s="6">
        <v>1</v>
      </c>
      <c r="J33" s="6">
        <v>0</v>
      </c>
      <c r="K33" s="6">
        <v>0</v>
      </c>
      <c r="L33" s="8">
        <v>0</v>
      </c>
      <c r="Q33" s="3" t="str">
        <f t="shared" si="0"/>
        <v>13</v>
      </c>
      <c r="R33" s="4">
        <f>IF(F4="Trimestre I",L36,IF(F4="Trimestre II",#REF!,IF(F4="Trimestre III",#REF!,IF(F4="Trimestre IV",#REF!))))</f>
        <v>0</v>
      </c>
      <c r="S33" s="4"/>
    </row>
    <row r="34" spans="3:19" ht="78.75" x14ac:dyDescent="0.25">
      <c r="C34" s="2" t="s">
        <v>217</v>
      </c>
      <c r="D34" s="6">
        <v>0.05</v>
      </c>
      <c r="E34" s="10" t="s">
        <v>48</v>
      </c>
      <c r="F34" s="1" t="s">
        <v>1211</v>
      </c>
      <c r="G34" s="2" t="s">
        <v>1212</v>
      </c>
      <c r="H34" s="2" t="s">
        <v>113</v>
      </c>
      <c r="I34" s="6">
        <v>1</v>
      </c>
      <c r="J34" s="6">
        <v>1</v>
      </c>
      <c r="K34" s="6">
        <v>1</v>
      </c>
      <c r="L34" s="8">
        <v>1</v>
      </c>
      <c r="Q34" s="3"/>
      <c r="R34" s="4"/>
      <c r="S34" s="4"/>
    </row>
    <row r="35" spans="3:19" ht="78.75" x14ac:dyDescent="0.25">
      <c r="C35" s="2" t="s">
        <v>167</v>
      </c>
      <c r="D35" s="6">
        <v>0.05</v>
      </c>
      <c r="E35" s="10" t="s">
        <v>48</v>
      </c>
      <c r="F35" s="1" t="s">
        <v>1213</v>
      </c>
      <c r="G35" s="2" t="s">
        <v>115</v>
      </c>
      <c r="H35" s="2" t="s">
        <v>116</v>
      </c>
      <c r="I35" s="6">
        <v>1</v>
      </c>
      <c r="J35" s="6">
        <v>0</v>
      </c>
      <c r="K35" s="6">
        <v>0</v>
      </c>
      <c r="L35" s="8">
        <v>0</v>
      </c>
      <c r="Q35" s="3"/>
      <c r="R35" s="4"/>
      <c r="S35" s="4"/>
    </row>
    <row r="36" spans="3:19" ht="78.75" x14ac:dyDescent="0.25">
      <c r="C36" s="2" t="s">
        <v>76</v>
      </c>
      <c r="D36" s="6">
        <v>0.05</v>
      </c>
      <c r="E36" s="10" t="s">
        <v>48</v>
      </c>
      <c r="F36" s="1" t="s">
        <v>1214</v>
      </c>
      <c r="G36" s="2" t="s">
        <v>1215</v>
      </c>
      <c r="H36" s="2" t="s">
        <v>1194</v>
      </c>
      <c r="I36" s="6">
        <v>1</v>
      </c>
      <c r="J36" s="6">
        <v>0</v>
      </c>
      <c r="K36" s="6">
        <v>0</v>
      </c>
      <c r="L36" s="8">
        <v>0</v>
      </c>
      <c r="Q36" s="3"/>
      <c r="R36" s="4"/>
      <c r="S36" s="4"/>
    </row>
    <row r="37" spans="3:19" x14ac:dyDescent="0.25">
      <c r="C37" s="76" t="s">
        <v>122</v>
      </c>
      <c r="D37" s="76"/>
      <c r="E37" s="76"/>
      <c r="F37" s="76"/>
      <c r="G37" s="76"/>
      <c r="H37" s="76"/>
      <c r="I37" s="76"/>
      <c r="J37" s="2" t="s">
        <v>123</v>
      </c>
      <c r="K37" s="2" t="s">
        <v>123</v>
      </c>
      <c r="L37" s="7">
        <f>SUMPRODUCT(D22:D36,L22:L36)</f>
        <v>0.15150000000000002</v>
      </c>
      <c r="Q37" s="3" t="s">
        <v>124</v>
      </c>
      <c r="R37" s="4">
        <f>IF(F4="Trimestre I",L37,IF(F4="Trimestre II",#REF!,IF(F4="Trimestre III",#REF!,IF(F4="Trimestre IV",#REF!))))</f>
        <v>0.15150000000000002</v>
      </c>
      <c r="S37" s="4">
        <f>100%-R37</f>
        <v>0.84850000000000003</v>
      </c>
    </row>
    <row r="38" spans="3:19" hidden="1" x14ac:dyDescent="0.25">
      <c r="Q38" s="3"/>
      <c r="R38" s="4" t="s">
        <v>1</v>
      </c>
      <c r="S38" s="4" t="s">
        <v>2</v>
      </c>
    </row>
  </sheetData>
  <sheetProtection algorithmName="SHA-512" hashValue="UbA7rzegCSFvUJicqktH39VcBPJ1jthVsZqpdoAV3Q6c9THeaRLxQiNrAKFUsawMQLTRQ1Lo64IDJzZwOT0BnQ==" saltValue="Ed0dHARyHyUc4Td5uJqgzw==" spinCount="100000" sheet="1" objects="1" scenarios="1"/>
  <mergeCells count="22">
    <mergeCell ref="Q19:R19"/>
    <mergeCell ref="C26:C27"/>
    <mergeCell ref="D26:D27"/>
    <mergeCell ref="E26:E27"/>
    <mergeCell ref="F26:F27"/>
    <mergeCell ref="L26:L27"/>
    <mergeCell ref="C22:C23"/>
    <mergeCell ref="D22:D23"/>
    <mergeCell ref="E22:E23"/>
    <mergeCell ref="F22:F23"/>
    <mergeCell ref="L22:L23"/>
    <mergeCell ref="A6:A21"/>
    <mergeCell ref="C37:I37"/>
    <mergeCell ref="C1:J2"/>
    <mergeCell ref="K1:L2"/>
    <mergeCell ref="C28:C29"/>
    <mergeCell ref="D28:D29"/>
    <mergeCell ref="E28:E29"/>
    <mergeCell ref="F28:F29"/>
    <mergeCell ref="L28:L29"/>
    <mergeCell ref="C4:E4"/>
    <mergeCell ref="C19:F19"/>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0956C-3A2C-4C92-9BF7-87DAF9C8929E}">
  <dimension ref="A1:T36"/>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7109375" bestFit="1" customWidth="1"/>
    <col min="5" max="5" width="5.140625" customWidth="1"/>
    <col min="6" max="6" width="56.5703125" customWidth="1"/>
    <col min="7" max="8" width="35.5703125" customWidth="1"/>
    <col min="9" max="9" width="9.5703125" bestFit="1" customWidth="1"/>
    <col min="10" max="11" width="8.7109375" bestFit="1" customWidth="1"/>
    <col min="12" max="12" width="10" bestFit="1" customWidth="1"/>
    <col min="13" max="14" width="11.42578125" hidden="1" customWidth="1"/>
    <col min="15" max="18" width="3" hidden="1" customWidth="1"/>
    <col min="19" max="20" width="0" hidden="1" customWidth="1"/>
    <col min="21" max="16384" width="11.42578125" hidden="1"/>
  </cols>
  <sheetData>
    <row r="1" spans="1:12" ht="12" customHeight="1" x14ac:dyDescent="0.25">
      <c r="C1" s="95" t="s">
        <v>1216</v>
      </c>
      <c r="D1" s="96"/>
      <c r="E1" s="96"/>
      <c r="F1" s="96"/>
      <c r="G1" s="96"/>
      <c r="H1" s="96"/>
      <c r="I1" s="96"/>
      <c r="J1" s="97"/>
      <c r="K1" s="72">
        <f>L35</f>
        <v>0.15720000000000001</v>
      </c>
      <c r="L1" s="73"/>
    </row>
    <row r="2" spans="1:12" ht="27" customHeight="1" thickBot="1" x14ac:dyDescent="0.3">
      <c r="C2" s="98"/>
      <c r="D2" s="99"/>
      <c r="E2" s="99"/>
      <c r="F2" s="99"/>
      <c r="G2" s="99"/>
      <c r="H2" s="99"/>
      <c r="I2" s="99"/>
      <c r="J2" s="100"/>
      <c r="K2" s="74"/>
      <c r="L2" s="75"/>
    </row>
    <row r="3" spans="1:12" x14ac:dyDescent="0.25"/>
    <row r="4" spans="1:12" x14ac:dyDescent="0.25">
      <c r="A4" s="19"/>
      <c r="C4" s="76" t="s">
        <v>126</v>
      </c>
      <c r="D4" s="76"/>
      <c r="E4" s="76"/>
      <c r="F4" s="69" t="s">
        <v>35</v>
      </c>
    </row>
    <row r="5" spans="1:12" x14ac:dyDescent="0.25">
      <c r="A5" s="19"/>
    </row>
    <row r="6" spans="1:12" ht="14.45" customHeight="1" x14ac:dyDescent="0.25">
      <c r="A6" s="84" t="s">
        <v>1217</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20" x14ac:dyDescent="0.25">
      <c r="A17" s="84"/>
    </row>
    <row r="18" spans="1:20" x14ac:dyDescent="0.25">
      <c r="A18" s="84"/>
    </row>
    <row r="19" spans="1:20" x14ac:dyDescent="0.25">
      <c r="A19" s="84"/>
      <c r="C19" s="77" t="s">
        <v>36</v>
      </c>
      <c r="D19" s="78"/>
      <c r="E19" s="78"/>
      <c r="F19" s="78"/>
      <c r="Q19" s="93" t="s">
        <v>128</v>
      </c>
      <c r="R19" s="94"/>
      <c r="S19" s="4"/>
    </row>
    <row r="20" spans="1:20" x14ac:dyDescent="0.25">
      <c r="A20" s="84"/>
      <c r="Q20" s="3"/>
      <c r="R20" s="4"/>
      <c r="S20" s="4"/>
    </row>
    <row r="21" spans="1:20" ht="81" customHeight="1" x14ac:dyDescent="0.25">
      <c r="A21" s="84"/>
      <c r="C21" s="9" t="s">
        <v>37</v>
      </c>
      <c r="D21" s="9" t="s">
        <v>38</v>
      </c>
      <c r="E21" s="11" t="s">
        <v>39</v>
      </c>
      <c r="F21" s="9" t="s">
        <v>40</v>
      </c>
      <c r="G21" s="9" t="s">
        <v>41</v>
      </c>
      <c r="H21" s="9" t="s">
        <v>42</v>
      </c>
      <c r="I21" s="11" t="s">
        <v>43</v>
      </c>
      <c r="J21" s="13" t="s">
        <v>44</v>
      </c>
      <c r="K21" s="13" t="s">
        <v>45</v>
      </c>
      <c r="L21" s="14" t="s">
        <v>46</v>
      </c>
      <c r="R21" s="3" t="s">
        <v>37</v>
      </c>
      <c r="S21" s="3" t="s">
        <v>129</v>
      </c>
      <c r="T21" s="4"/>
    </row>
    <row r="22" spans="1:20" ht="90" x14ac:dyDescent="0.25">
      <c r="C22" s="101" t="s">
        <v>54</v>
      </c>
      <c r="D22" s="80">
        <v>0.25</v>
      </c>
      <c r="E22" s="81" t="s">
        <v>48</v>
      </c>
      <c r="F22" s="82" t="s">
        <v>1218</v>
      </c>
      <c r="G22" s="2" t="s">
        <v>1219</v>
      </c>
      <c r="H22" s="2" t="s">
        <v>1220</v>
      </c>
      <c r="I22" s="6">
        <v>0.05</v>
      </c>
      <c r="J22" s="6">
        <v>0</v>
      </c>
      <c r="K22" s="6">
        <v>0</v>
      </c>
      <c r="L22" s="102">
        <v>0</v>
      </c>
      <c r="Q22" s="3" t="str">
        <f>C22</f>
        <v>2</v>
      </c>
      <c r="R22" s="4">
        <f>IF(F4="Trimestre I",L22,IF(F4="Trimestre II",#REF!,IF(F4="Trimestre III",#REF!,IF(F4="Trimestre IV",#REF!))))</f>
        <v>0</v>
      </c>
      <c r="S22" s="4"/>
    </row>
    <row r="23" spans="1:20" ht="75" x14ac:dyDescent="0.25">
      <c r="C23" s="101"/>
      <c r="D23" s="80"/>
      <c r="E23" s="81"/>
      <c r="F23" s="82"/>
      <c r="G23" s="2" t="s">
        <v>1221</v>
      </c>
      <c r="H23" s="2" t="s">
        <v>1222</v>
      </c>
      <c r="I23" s="6">
        <v>0.03</v>
      </c>
      <c r="J23" s="6">
        <v>0</v>
      </c>
      <c r="K23" s="6">
        <v>0</v>
      </c>
      <c r="L23" s="102"/>
      <c r="Q23" s="3" t="str">
        <f>C25</f>
        <v>3</v>
      </c>
      <c r="R23" s="4">
        <f>IF(F4="Trimestre I",L25,IF(F4="Trimestre II",#REF!,IF(F4="Trimestre III",#REF!,IF(F4="Trimestre IV",#REF!))))</f>
        <v>0.13300000000000001</v>
      </c>
      <c r="S23" s="4"/>
    </row>
    <row r="24" spans="1:20" ht="135" x14ac:dyDescent="0.25">
      <c r="C24" s="101"/>
      <c r="D24" s="80"/>
      <c r="E24" s="81"/>
      <c r="F24" s="82"/>
      <c r="G24" s="2" t="s">
        <v>1223</v>
      </c>
      <c r="H24" s="2" t="s">
        <v>1224</v>
      </c>
      <c r="I24" s="6">
        <v>0.02</v>
      </c>
      <c r="J24" s="6">
        <v>0</v>
      </c>
      <c r="K24" s="6">
        <v>0</v>
      </c>
      <c r="L24" s="102"/>
      <c r="Q24" s="3" t="str">
        <f>C28</f>
        <v>4</v>
      </c>
      <c r="R24" s="4">
        <f>IF(F4="Trimestre I",L28,IF(F4="Trimestre II",#REF!,IF(F4="Trimestre III",#REF!,IF(F4="Trimestre IV",#REF!))))</f>
        <v>0.2</v>
      </c>
      <c r="S24" s="4"/>
    </row>
    <row r="25" spans="1:20" ht="75" x14ac:dyDescent="0.25">
      <c r="C25" s="101" t="s">
        <v>136</v>
      </c>
      <c r="D25" s="80">
        <v>0.25</v>
      </c>
      <c r="E25" s="81" t="s">
        <v>48</v>
      </c>
      <c r="F25" s="82" t="s">
        <v>1225</v>
      </c>
      <c r="G25" s="2" t="s">
        <v>1226</v>
      </c>
      <c r="H25" s="2" t="s">
        <v>1227</v>
      </c>
      <c r="I25" s="6">
        <v>1</v>
      </c>
      <c r="J25" s="6">
        <v>0</v>
      </c>
      <c r="K25" s="6">
        <v>0</v>
      </c>
      <c r="L25" s="102">
        <v>0.13300000000000001</v>
      </c>
      <c r="Q25" s="3" t="str">
        <f>C30</f>
        <v>5</v>
      </c>
      <c r="R25" s="4">
        <f>IF(F4="Trimestre I",L30,IF(F4="Trimestre II",#REF!,IF(F4="Trimestre III",#REF!,IF(F4="Trimestre IV",#REF!))))</f>
        <v>0.34699999999999998</v>
      </c>
      <c r="S25" s="4"/>
    </row>
    <row r="26" spans="1:20" ht="75" x14ac:dyDescent="0.25">
      <c r="C26" s="101"/>
      <c r="D26" s="80"/>
      <c r="E26" s="81"/>
      <c r="F26" s="82"/>
      <c r="G26" s="2" t="s">
        <v>1228</v>
      </c>
      <c r="H26" s="2" t="s">
        <v>1229</v>
      </c>
      <c r="I26" s="6">
        <v>1</v>
      </c>
      <c r="J26" s="6">
        <v>0.4</v>
      </c>
      <c r="K26" s="6">
        <v>0.4</v>
      </c>
      <c r="L26" s="102"/>
      <c r="Q26" s="3" t="str">
        <f>C33</f>
        <v>7</v>
      </c>
      <c r="R26" s="4">
        <f>IF(F4="Trimestre I",L33,IF(F4="Trimestre II",#REF!,IF(F4="Trimestre III",#REF!,IF(F4="Trimestre IV",#REF!))))</f>
        <v>0.219</v>
      </c>
      <c r="S26" s="4"/>
    </row>
    <row r="27" spans="1:20" ht="60" x14ac:dyDescent="0.25">
      <c r="C27" s="101"/>
      <c r="D27" s="80"/>
      <c r="E27" s="81"/>
      <c r="F27" s="82"/>
      <c r="G27" s="2" t="s">
        <v>1230</v>
      </c>
      <c r="H27" s="2" t="s">
        <v>1231</v>
      </c>
      <c r="I27" s="6">
        <v>0.16</v>
      </c>
      <c r="J27" s="6">
        <v>0</v>
      </c>
      <c r="K27" s="6">
        <v>0</v>
      </c>
      <c r="L27" s="102"/>
      <c r="Q27" s="3"/>
      <c r="R27" s="4"/>
      <c r="S27" s="4"/>
    </row>
    <row r="28" spans="1:20" ht="60" x14ac:dyDescent="0.25">
      <c r="C28" s="101" t="s">
        <v>57</v>
      </c>
      <c r="D28" s="80">
        <v>0.25</v>
      </c>
      <c r="E28" s="81" t="s">
        <v>48</v>
      </c>
      <c r="F28" s="82" t="s">
        <v>1232</v>
      </c>
      <c r="G28" s="2" t="s">
        <v>1233</v>
      </c>
      <c r="H28" s="2" t="s">
        <v>1234</v>
      </c>
      <c r="I28" s="5">
        <v>5</v>
      </c>
      <c r="J28" s="5">
        <v>2</v>
      </c>
      <c r="K28" s="6">
        <v>0.4</v>
      </c>
      <c r="L28" s="102">
        <v>0.2</v>
      </c>
      <c r="Q28" s="3"/>
      <c r="R28" s="4"/>
      <c r="S28" s="4"/>
    </row>
    <row r="29" spans="1:20" ht="30" x14ac:dyDescent="0.25">
      <c r="C29" s="101"/>
      <c r="D29" s="80"/>
      <c r="E29" s="81"/>
      <c r="F29" s="82"/>
      <c r="G29" s="2" t="s">
        <v>1235</v>
      </c>
      <c r="H29" s="2" t="s">
        <v>1236</v>
      </c>
      <c r="I29" s="5">
        <v>4</v>
      </c>
      <c r="J29" s="5">
        <v>0</v>
      </c>
      <c r="K29" s="6">
        <v>0</v>
      </c>
      <c r="L29" s="102"/>
      <c r="Q29" s="3"/>
      <c r="R29" s="4"/>
      <c r="S29" s="4"/>
    </row>
    <row r="30" spans="1:20" ht="30" x14ac:dyDescent="0.25">
      <c r="C30" s="101" t="s">
        <v>143</v>
      </c>
      <c r="D30" s="80">
        <v>0.15</v>
      </c>
      <c r="E30" s="81" t="s">
        <v>48</v>
      </c>
      <c r="F30" s="82" t="s">
        <v>1237</v>
      </c>
      <c r="G30" s="2" t="s">
        <v>1238</v>
      </c>
      <c r="H30" s="2" t="s">
        <v>1239</v>
      </c>
      <c r="I30" s="5">
        <v>5</v>
      </c>
      <c r="J30" s="5">
        <v>2</v>
      </c>
      <c r="K30" s="6">
        <v>0.4</v>
      </c>
      <c r="L30" s="102">
        <v>0.34699999999999998</v>
      </c>
      <c r="Q30" s="3"/>
      <c r="R30" s="4"/>
      <c r="S30" s="4"/>
    </row>
    <row r="31" spans="1:20" ht="60" x14ac:dyDescent="0.25">
      <c r="C31" s="101"/>
      <c r="D31" s="80"/>
      <c r="E31" s="81"/>
      <c r="F31" s="82"/>
      <c r="G31" s="2" t="s">
        <v>1240</v>
      </c>
      <c r="H31" s="2" t="s">
        <v>1241</v>
      </c>
      <c r="I31" s="6">
        <v>0.3</v>
      </c>
      <c r="J31" s="6">
        <v>1.4999999999999999E-2</v>
      </c>
      <c r="K31" s="6">
        <v>0.05</v>
      </c>
      <c r="L31" s="102"/>
      <c r="Q31" s="3"/>
      <c r="R31" s="4"/>
      <c r="S31" s="4"/>
    </row>
    <row r="32" spans="1:20" ht="60" x14ac:dyDescent="0.25">
      <c r="C32" s="101"/>
      <c r="D32" s="80"/>
      <c r="E32" s="81"/>
      <c r="F32" s="82"/>
      <c r="G32" s="2" t="s">
        <v>1242</v>
      </c>
      <c r="H32" s="2" t="s">
        <v>1243</v>
      </c>
      <c r="I32" s="6">
        <v>0.15</v>
      </c>
      <c r="J32" s="6">
        <v>8.8999999999999996E-2</v>
      </c>
      <c r="K32" s="6">
        <v>0.59330000000000005</v>
      </c>
      <c r="L32" s="102"/>
      <c r="Q32" s="3"/>
      <c r="R32" s="4"/>
      <c r="S32" s="4"/>
    </row>
    <row r="33" spans="3:19" x14ac:dyDescent="0.25">
      <c r="C33" s="101" t="s">
        <v>61</v>
      </c>
      <c r="D33" s="80">
        <v>0.1</v>
      </c>
      <c r="E33" s="81" t="s">
        <v>48</v>
      </c>
      <c r="F33" s="82" t="s">
        <v>1244</v>
      </c>
      <c r="G33" s="2" t="s">
        <v>1245</v>
      </c>
      <c r="H33" s="2" t="s">
        <v>1246</v>
      </c>
      <c r="I33" s="5">
        <v>16</v>
      </c>
      <c r="J33" s="5">
        <v>7</v>
      </c>
      <c r="K33" s="6">
        <v>0.438</v>
      </c>
      <c r="L33" s="102">
        <v>0.219</v>
      </c>
      <c r="Q33" s="3"/>
      <c r="R33" s="4"/>
      <c r="S33" s="4"/>
    </row>
    <row r="34" spans="3:19" x14ac:dyDescent="0.25">
      <c r="C34" s="101"/>
      <c r="D34" s="80"/>
      <c r="E34" s="81"/>
      <c r="F34" s="82"/>
      <c r="G34" s="2" t="s">
        <v>1247</v>
      </c>
      <c r="H34" s="2" t="s">
        <v>1248</v>
      </c>
      <c r="I34" s="5">
        <v>5</v>
      </c>
      <c r="J34" s="5">
        <v>0</v>
      </c>
      <c r="K34" s="6">
        <v>0</v>
      </c>
      <c r="L34" s="102"/>
      <c r="Q34" s="3"/>
      <c r="R34" s="4"/>
      <c r="S34" s="4"/>
    </row>
    <row r="35" spans="3:19" x14ac:dyDescent="0.25">
      <c r="C35" s="76" t="s">
        <v>122</v>
      </c>
      <c r="D35" s="76"/>
      <c r="E35" s="76"/>
      <c r="F35" s="76"/>
      <c r="G35" s="76"/>
      <c r="H35" s="76"/>
      <c r="I35" s="76"/>
      <c r="J35" s="2" t="s">
        <v>123</v>
      </c>
      <c r="K35" s="2" t="s">
        <v>123</v>
      </c>
      <c r="L35" s="7">
        <f>SUMPRODUCT(D22:D34,L22:L34)</f>
        <v>0.15720000000000001</v>
      </c>
      <c r="Q35" s="3" t="s">
        <v>124</v>
      </c>
      <c r="R35" s="4">
        <f>IF(F4="Trimestre I",L35,IF(F4="Trimestre II",#REF!,IF(F4="Trimestre III",#REF!,IF(F4="Trimestre IV",#REF!))))</f>
        <v>0.15720000000000001</v>
      </c>
      <c r="S35" s="4">
        <f>100%-R35</f>
        <v>0.84279999999999999</v>
      </c>
    </row>
    <row r="36" spans="3:19" hidden="1" x14ac:dyDescent="0.25">
      <c r="Q36" s="3"/>
      <c r="R36" s="4" t="s">
        <v>1</v>
      </c>
      <c r="S36" s="4" t="s">
        <v>2</v>
      </c>
    </row>
  </sheetData>
  <sheetProtection algorithmName="SHA-512" hashValue="npsgn13lYbVWSB8sqwKBUcRgxr5nxZLi1gh00rKX5Pffw8jO6ldZsHWz1U/SBgcwm4eeCcRLCYVVOJxdIw8/TQ==" saltValue="gal4/KNupDPMaRI6HaXdUA==" spinCount="100000" sheet="1" objects="1" scenarios="1"/>
  <mergeCells count="32">
    <mergeCell ref="Q19:R19"/>
    <mergeCell ref="C1:J2"/>
    <mergeCell ref="K1:L2"/>
    <mergeCell ref="C22:C24"/>
    <mergeCell ref="D22:D24"/>
    <mergeCell ref="E22:E24"/>
    <mergeCell ref="F22:F24"/>
    <mergeCell ref="L22:L24"/>
    <mergeCell ref="C4:E4"/>
    <mergeCell ref="C19:F19"/>
    <mergeCell ref="L28:L29"/>
    <mergeCell ref="C25:C27"/>
    <mergeCell ref="D25:D27"/>
    <mergeCell ref="E25:E27"/>
    <mergeCell ref="F25:F27"/>
    <mergeCell ref="L25:L27"/>
    <mergeCell ref="C28:C29"/>
    <mergeCell ref="D28:D29"/>
    <mergeCell ref="E28:E29"/>
    <mergeCell ref="F28:F29"/>
    <mergeCell ref="L33:L34"/>
    <mergeCell ref="C30:C32"/>
    <mergeCell ref="D30:D32"/>
    <mergeCell ref="E30:E32"/>
    <mergeCell ref="F30:F32"/>
    <mergeCell ref="L30:L32"/>
    <mergeCell ref="A6:A21"/>
    <mergeCell ref="C35:I35"/>
    <mergeCell ref="C33:C34"/>
    <mergeCell ref="D33:D34"/>
    <mergeCell ref="E33:E34"/>
    <mergeCell ref="F33:F34"/>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B68B4-2BBE-4184-B2AE-5A7C44CCEEEB}">
  <dimension ref="A1:T55"/>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7.42578125" bestFit="1" customWidth="1"/>
    <col min="5" max="5" width="5.85546875" customWidth="1"/>
    <col min="6" max="6" width="56.5703125" customWidth="1"/>
    <col min="7" max="8" width="35.5703125" customWidth="1"/>
    <col min="9" max="11" width="9.5703125" bestFit="1" customWidth="1"/>
    <col min="12" max="12" width="10.28515625" bestFit="1" customWidth="1"/>
    <col min="13" max="14" width="11.42578125" hidden="1" customWidth="1"/>
    <col min="15" max="18" width="3" hidden="1" customWidth="1"/>
    <col min="19" max="20" width="0" hidden="1" customWidth="1"/>
    <col min="21" max="16384" width="11.42578125" hidden="1"/>
  </cols>
  <sheetData>
    <row r="1" spans="1:12" ht="12" customHeight="1" x14ac:dyDescent="0.25">
      <c r="C1" s="95" t="s">
        <v>1249</v>
      </c>
      <c r="D1" s="96"/>
      <c r="E1" s="96"/>
      <c r="F1" s="96"/>
      <c r="G1" s="96"/>
      <c r="H1" s="96"/>
      <c r="I1" s="96"/>
      <c r="J1" s="97"/>
      <c r="K1" s="72">
        <f>L54</f>
        <v>0.35549340000000001</v>
      </c>
      <c r="L1" s="73"/>
    </row>
    <row r="2" spans="1:12" ht="27" customHeight="1" thickBot="1" x14ac:dyDescent="0.3">
      <c r="C2" s="98"/>
      <c r="D2" s="99"/>
      <c r="E2" s="99"/>
      <c r="F2" s="99"/>
      <c r="G2" s="99"/>
      <c r="H2" s="99"/>
      <c r="I2" s="99"/>
      <c r="J2" s="100"/>
      <c r="K2" s="74"/>
      <c r="L2" s="75"/>
    </row>
    <row r="3" spans="1:12" x14ac:dyDescent="0.25"/>
    <row r="4" spans="1:12" x14ac:dyDescent="0.25">
      <c r="A4" s="19"/>
      <c r="C4" s="76" t="s">
        <v>126</v>
      </c>
      <c r="D4" s="76"/>
      <c r="E4" s="76"/>
      <c r="F4" s="69" t="s">
        <v>35</v>
      </c>
    </row>
    <row r="5" spans="1:12" x14ac:dyDescent="0.25">
      <c r="A5" s="19"/>
    </row>
    <row r="6" spans="1:12" ht="14.45" customHeight="1" x14ac:dyDescent="0.25">
      <c r="A6" s="84" t="s">
        <v>1779</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20" x14ac:dyDescent="0.25">
      <c r="A17" s="84"/>
    </row>
    <row r="18" spans="1:20" x14ac:dyDescent="0.25">
      <c r="A18" s="84"/>
    </row>
    <row r="19" spans="1:20" ht="30.95" customHeight="1" x14ac:dyDescent="0.25">
      <c r="A19" s="84"/>
      <c r="C19" s="77" t="s">
        <v>36</v>
      </c>
      <c r="D19" s="78"/>
      <c r="E19" s="78"/>
      <c r="F19" s="78"/>
      <c r="Q19" s="93" t="s">
        <v>128</v>
      </c>
      <c r="R19" s="94"/>
      <c r="S19" s="4"/>
    </row>
    <row r="20" spans="1:20" x14ac:dyDescent="0.25">
      <c r="A20" s="84"/>
      <c r="Q20" s="3"/>
      <c r="R20" s="4"/>
      <c r="S20" s="4"/>
    </row>
    <row r="21" spans="1:20" ht="81" customHeight="1" x14ac:dyDescent="0.25">
      <c r="A21" s="84"/>
      <c r="C21" s="9" t="s">
        <v>37</v>
      </c>
      <c r="D21" s="9" t="s">
        <v>38</v>
      </c>
      <c r="E21" s="11" t="s">
        <v>39</v>
      </c>
      <c r="F21" s="9" t="s">
        <v>40</v>
      </c>
      <c r="G21" s="9" t="s">
        <v>41</v>
      </c>
      <c r="H21" s="9" t="s">
        <v>42</v>
      </c>
      <c r="I21" s="11" t="s">
        <v>43</v>
      </c>
      <c r="J21" s="13" t="s">
        <v>44</v>
      </c>
      <c r="K21" s="13" t="s">
        <v>45</v>
      </c>
      <c r="L21" s="14" t="s">
        <v>46</v>
      </c>
      <c r="R21" s="3" t="s">
        <v>37</v>
      </c>
      <c r="S21" s="3" t="s">
        <v>129</v>
      </c>
      <c r="T21" s="4"/>
    </row>
    <row r="22" spans="1:20" ht="75" x14ac:dyDescent="0.25">
      <c r="C22" s="101" t="s">
        <v>47</v>
      </c>
      <c r="D22" s="80">
        <v>5.2600000000000001E-2</v>
      </c>
      <c r="E22" s="81" t="s">
        <v>48</v>
      </c>
      <c r="F22" s="82" t="s">
        <v>1250</v>
      </c>
      <c r="G22" s="2" t="s">
        <v>1251</v>
      </c>
      <c r="H22" s="2" t="s">
        <v>1252</v>
      </c>
      <c r="I22" s="6">
        <v>1</v>
      </c>
      <c r="J22" s="6">
        <v>1</v>
      </c>
      <c r="K22" s="6">
        <v>1</v>
      </c>
      <c r="L22" s="102">
        <v>1</v>
      </c>
      <c r="Q22" s="3" t="str">
        <f>C22</f>
        <v>1</v>
      </c>
      <c r="R22" s="4">
        <f>IF(F4="Trimestre I",L22,IF(F4="Trimestre II",#REF!,IF(F4="Trimestre III",#REF!,IF(F4="Trimestre IV",#REF!))))</f>
        <v>1</v>
      </c>
      <c r="S22" s="4"/>
    </row>
    <row r="23" spans="1:20" ht="60" x14ac:dyDescent="0.25">
      <c r="C23" s="101"/>
      <c r="D23" s="80"/>
      <c r="E23" s="81"/>
      <c r="F23" s="82"/>
      <c r="G23" s="2" t="s">
        <v>1253</v>
      </c>
      <c r="H23" s="2" t="s">
        <v>1254</v>
      </c>
      <c r="I23" s="6">
        <v>1</v>
      </c>
      <c r="J23" s="6">
        <v>1</v>
      </c>
      <c r="K23" s="6">
        <v>1</v>
      </c>
      <c r="L23" s="102"/>
      <c r="Q23" s="3" t="str">
        <f>C24</f>
        <v>2</v>
      </c>
      <c r="R23" s="4">
        <f>IF(F4="Trimestre I",L24,IF(F4="Trimestre II",#REF!,IF(F4="Trimestre III",#REF!,IF(F4="Trimestre IV",#REF!))))</f>
        <v>3.7999999999999999E-2</v>
      </c>
      <c r="S23" s="4"/>
    </row>
    <row r="24" spans="1:20" ht="75" x14ac:dyDescent="0.25">
      <c r="C24" s="101" t="s">
        <v>54</v>
      </c>
      <c r="D24" s="80">
        <v>5.2600000000000001E-2</v>
      </c>
      <c r="E24" s="81" t="s">
        <v>48</v>
      </c>
      <c r="F24" s="82" t="s">
        <v>1255</v>
      </c>
      <c r="G24" s="2" t="s">
        <v>1256</v>
      </c>
      <c r="H24" s="2" t="s">
        <v>1257</v>
      </c>
      <c r="I24" s="6">
        <v>0.4</v>
      </c>
      <c r="J24" s="6">
        <v>3.2000000000000001E-2</v>
      </c>
      <c r="K24" s="6">
        <v>0.08</v>
      </c>
      <c r="L24" s="102">
        <v>3.7999999999999999E-2</v>
      </c>
      <c r="Q24" s="3" t="str">
        <f>C27</f>
        <v>3</v>
      </c>
      <c r="R24" s="4">
        <f>IF(F4="Trimestre I",L27,IF(F4="Trimestre II",#REF!,IF(F4="Trimestre III",#REF!,IF(F4="Trimestre IV",#REF!))))</f>
        <v>1</v>
      </c>
      <c r="S24" s="4"/>
    </row>
    <row r="25" spans="1:20" ht="75" x14ac:dyDescent="0.25">
      <c r="C25" s="101"/>
      <c r="D25" s="80"/>
      <c r="E25" s="81"/>
      <c r="F25" s="82"/>
      <c r="G25" s="2" t="s">
        <v>1258</v>
      </c>
      <c r="H25" s="2" t="s">
        <v>1259</v>
      </c>
      <c r="I25" s="6">
        <v>0.8</v>
      </c>
      <c r="J25" s="6">
        <v>2.75E-2</v>
      </c>
      <c r="K25" s="6">
        <v>3.44E-2</v>
      </c>
      <c r="L25" s="102"/>
      <c r="Q25" s="3" t="str">
        <f>C28</f>
        <v>4</v>
      </c>
      <c r="R25" s="4">
        <f>IF(F4="Trimestre I",L28,IF(F4="Trimestre II",#REF!,IF(F4="Trimestre III",#REF!,IF(F4="Trimestre IV",#REF!))))</f>
        <v>1</v>
      </c>
      <c r="S25" s="4"/>
    </row>
    <row r="26" spans="1:20" ht="45" x14ac:dyDescent="0.25">
      <c r="C26" s="101"/>
      <c r="D26" s="80"/>
      <c r="E26" s="81"/>
      <c r="F26" s="82"/>
      <c r="G26" s="2" t="s">
        <v>1260</v>
      </c>
      <c r="H26" s="2" t="s">
        <v>1261</v>
      </c>
      <c r="I26" s="5">
        <v>5</v>
      </c>
      <c r="J26" s="5">
        <v>0</v>
      </c>
      <c r="K26" s="6">
        <v>0</v>
      </c>
      <c r="L26" s="102"/>
      <c r="Q26" s="3" t="str">
        <f>C29</f>
        <v>5</v>
      </c>
      <c r="R26" s="4">
        <f>IF(F4="Trimestre I",L29,IF(F4="Trimestre II",#REF!,IF(F4="Trimestre III",#REF!,IF(F4="Trimestre IV",#REF!))))</f>
        <v>0.26200000000000001</v>
      </c>
      <c r="S26" s="4"/>
    </row>
    <row r="27" spans="1:20" ht="96.6" customHeight="1" x14ac:dyDescent="0.25">
      <c r="C27" s="2" t="s">
        <v>136</v>
      </c>
      <c r="D27" s="6">
        <v>5.2600000000000001E-2</v>
      </c>
      <c r="E27" s="10" t="s">
        <v>48</v>
      </c>
      <c r="F27" s="1" t="s">
        <v>1262</v>
      </c>
      <c r="G27" s="2" t="s">
        <v>1263</v>
      </c>
      <c r="H27" s="2" t="s">
        <v>1264</v>
      </c>
      <c r="I27" s="6">
        <v>1</v>
      </c>
      <c r="J27" s="6">
        <v>1</v>
      </c>
      <c r="K27" s="6">
        <v>1</v>
      </c>
      <c r="L27" s="8">
        <v>1</v>
      </c>
      <c r="Q27" s="3" t="str">
        <f>C32</f>
        <v>6</v>
      </c>
      <c r="R27" s="4">
        <f>IF(F4="Trimestre I",L32,IF(F4="Trimestre II",#REF!,IF(F4="Trimestre III",#REF!,IF(F4="Trimestre IV",#REF!))))</f>
        <v>0.125</v>
      </c>
      <c r="S27" s="4"/>
    </row>
    <row r="28" spans="1:20" ht="108" customHeight="1" x14ac:dyDescent="0.25">
      <c r="C28" s="2" t="s">
        <v>57</v>
      </c>
      <c r="D28" s="6">
        <v>5.2600000000000001E-2</v>
      </c>
      <c r="E28" s="10" t="s">
        <v>48</v>
      </c>
      <c r="F28" s="1" t="s">
        <v>1265</v>
      </c>
      <c r="G28" s="2" t="s">
        <v>1266</v>
      </c>
      <c r="H28" s="2" t="s">
        <v>1267</v>
      </c>
      <c r="I28" s="6">
        <v>0.6</v>
      </c>
      <c r="J28" s="6">
        <v>0.75560000000000005</v>
      </c>
      <c r="K28" s="6">
        <v>1</v>
      </c>
      <c r="L28" s="8">
        <v>1</v>
      </c>
      <c r="Q28" s="3" t="str">
        <f>C34</f>
        <v>7</v>
      </c>
      <c r="R28" s="4">
        <f>IF(F4="Trimestre I",L34,IF(F4="Trimestre II",#REF!,IF(F4="Trimestre III",#REF!,IF(F4="Trimestre IV",#REF!))))</f>
        <v>0.16400000000000001</v>
      </c>
      <c r="S28" s="4"/>
    </row>
    <row r="29" spans="1:20" ht="75" x14ac:dyDescent="0.25">
      <c r="C29" s="101" t="s">
        <v>143</v>
      </c>
      <c r="D29" s="80">
        <v>5.2900000000000003E-2</v>
      </c>
      <c r="E29" s="81" t="s">
        <v>48</v>
      </c>
      <c r="F29" s="82" t="s">
        <v>1268</v>
      </c>
      <c r="G29" s="2" t="s">
        <v>1269</v>
      </c>
      <c r="H29" s="2" t="s">
        <v>1270</v>
      </c>
      <c r="I29" s="6">
        <v>0.5</v>
      </c>
      <c r="J29" s="6">
        <v>0.15379999999999999</v>
      </c>
      <c r="K29" s="6">
        <v>0.30759999999999998</v>
      </c>
      <c r="L29" s="102">
        <v>0.26200000000000001</v>
      </c>
      <c r="Q29" s="3" t="str">
        <f>C36</f>
        <v>8</v>
      </c>
      <c r="R29" s="4">
        <f>IF(F4="Trimestre I",L36,IF(F4="Trimestre II",#REF!,IF(F4="Trimestre III",#REF!,IF(F4="Trimestre IV",#REF!))))</f>
        <v>1E-3</v>
      </c>
      <c r="S29" s="4"/>
    </row>
    <row r="30" spans="1:20" ht="75" x14ac:dyDescent="0.25">
      <c r="C30" s="101"/>
      <c r="D30" s="80"/>
      <c r="E30" s="81"/>
      <c r="F30" s="82"/>
      <c r="G30" s="2" t="s">
        <v>1271</v>
      </c>
      <c r="H30" s="2" t="s">
        <v>1272</v>
      </c>
      <c r="I30" s="6">
        <v>0.5</v>
      </c>
      <c r="J30" s="6">
        <v>0.12839999999999999</v>
      </c>
      <c r="K30" s="6">
        <v>0.25679999999999997</v>
      </c>
      <c r="L30" s="102"/>
      <c r="Q30" s="3" t="str">
        <f>C39</f>
        <v>9</v>
      </c>
      <c r="R30" s="4">
        <f>IF(F4="Trimestre I",L39,IF(F4="Trimestre II",#REF!,IF(F4="Trimestre III",#REF!,IF(F4="Trimestre IV",#REF!))))</f>
        <v>0.35</v>
      </c>
      <c r="S30" s="4"/>
    </row>
    <row r="31" spans="1:20" ht="75" x14ac:dyDescent="0.25">
      <c r="C31" s="101"/>
      <c r="D31" s="80"/>
      <c r="E31" s="81"/>
      <c r="F31" s="82"/>
      <c r="G31" s="2" t="s">
        <v>1273</v>
      </c>
      <c r="H31" s="2" t="s">
        <v>1274</v>
      </c>
      <c r="I31" s="6">
        <v>0.5</v>
      </c>
      <c r="J31" s="6">
        <v>0.1116</v>
      </c>
      <c r="K31" s="6">
        <v>0.22320000000000001</v>
      </c>
      <c r="L31" s="102"/>
      <c r="Q31" s="3" t="str">
        <f t="shared" ref="Q31:Q36" si="0">C42</f>
        <v>10</v>
      </c>
      <c r="R31" s="4">
        <f>IF(F4="Trimestre I",L42,IF(F4="Trimestre II",#REF!,IF(F4="Trimestre III",#REF!,IF(F4="Trimestre IV",#REF!))))</f>
        <v>4.4999999999999998E-2</v>
      </c>
      <c r="S31" s="4"/>
    </row>
    <row r="32" spans="1:20" ht="30" x14ac:dyDescent="0.25">
      <c r="C32" s="101" t="s">
        <v>163</v>
      </c>
      <c r="D32" s="80">
        <v>5.2600000000000001E-2</v>
      </c>
      <c r="E32" s="81" t="s">
        <v>48</v>
      </c>
      <c r="F32" s="82" t="s">
        <v>1275</v>
      </c>
      <c r="G32" s="2" t="s">
        <v>1276</v>
      </c>
      <c r="H32" s="2" t="s">
        <v>1277</v>
      </c>
      <c r="I32" s="5">
        <v>4</v>
      </c>
      <c r="J32" s="5">
        <v>0</v>
      </c>
      <c r="K32" s="6">
        <v>0</v>
      </c>
      <c r="L32" s="102">
        <v>0.125</v>
      </c>
      <c r="Q32" s="3" t="str">
        <f t="shared" si="0"/>
        <v>11</v>
      </c>
      <c r="R32" s="4">
        <f>IF(F4="Trimestre I",L43,IF(F4="Trimestre II",#REF!,IF(F4="Trimestre III",#REF!,IF(F4="Trimestre IV",#REF!))))</f>
        <v>0.23100000000000001</v>
      </c>
      <c r="S32" s="4"/>
    </row>
    <row r="33" spans="3:19" ht="60" x14ac:dyDescent="0.25">
      <c r="C33" s="101"/>
      <c r="D33" s="80"/>
      <c r="E33" s="81"/>
      <c r="F33" s="82"/>
      <c r="G33" s="2" t="s">
        <v>1278</v>
      </c>
      <c r="H33" s="2" t="s">
        <v>1279</v>
      </c>
      <c r="I33" s="6">
        <v>1</v>
      </c>
      <c r="J33" s="6">
        <v>0.25</v>
      </c>
      <c r="K33" s="6">
        <v>0.25</v>
      </c>
      <c r="L33" s="102"/>
      <c r="Q33" s="3" t="str">
        <f t="shared" si="0"/>
        <v>12</v>
      </c>
      <c r="R33" s="4">
        <f>IF(F4="Trimestre I",L44,IF(F4="Trimestre II",#REF!,IF(F4="Trimestre III",#REF!,IF(F4="Trimestre IV",#REF!))))</f>
        <v>1</v>
      </c>
      <c r="S33" s="4"/>
    </row>
    <row r="34" spans="3:19" ht="75" x14ac:dyDescent="0.25">
      <c r="C34" s="101" t="s">
        <v>61</v>
      </c>
      <c r="D34" s="80">
        <v>5.2900000000000003E-2</v>
      </c>
      <c r="E34" s="81" t="s">
        <v>48</v>
      </c>
      <c r="F34" s="82" t="s">
        <v>1280</v>
      </c>
      <c r="G34" s="2" t="s">
        <v>1281</v>
      </c>
      <c r="H34" s="2" t="s">
        <v>1282</v>
      </c>
      <c r="I34" s="6">
        <v>0.4</v>
      </c>
      <c r="J34" s="6">
        <v>8.5300000000000001E-2</v>
      </c>
      <c r="K34" s="6">
        <v>0.21329999999999999</v>
      </c>
      <c r="L34" s="102">
        <v>0.16400000000000001</v>
      </c>
      <c r="Q34" s="3" t="str">
        <f t="shared" si="0"/>
        <v>13</v>
      </c>
      <c r="R34" s="4">
        <f>IF(F4="Trimestre I",L45,IF(F4="Trimestre II",#REF!,IF(F4="Trimestre III",#REF!,IF(F4="Trimestre IV",#REF!))))</f>
        <v>1</v>
      </c>
      <c r="S34" s="4"/>
    </row>
    <row r="35" spans="3:19" ht="90" x14ac:dyDescent="0.25">
      <c r="C35" s="101"/>
      <c r="D35" s="80"/>
      <c r="E35" s="81"/>
      <c r="F35" s="82"/>
      <c r="G35" s="2" t="s">
        <v>1283</v>
      </c>
      <c r="H35" s="2" t="s">
        <v>1284</v>
      </c>
      <c r="I35" s="6">
        <v>0.4</v>
      </c>
      <c r="J35" s="6">
        <v>4.6600000000000003E-2</v>
      </c>
      <c r="K35" s="6">
        <v>0.11650000000000001</v>
      </c>
      <c r="L35" s="102"/>
      <c r="Q35" s="3" t="str">
        <f t="shared" si="0"/>
        <v>14</v>
      </c>
      <c r="R35" s="4">
        <f>IF(F4="Trimestre I",L46,IF(F4="Trimestre II",#REF!,IF(F4="Trimestre III",#REF!,IF(F4="Trimestre IV",#REF!))))</f>
        <v>0</v>
      </c>
      <c r="S35" s="4"/>
    </row>
    <row r="36" spans="3:19" ht="30" x14ac:dyDescent="0.25">
      <c r="C36" s="101" t="s">
        <v>64</v>
      </c>
      <c r="D36" s="80">
        <v>5.2600000000000001E-2</v>
      </c>
      <c r="E36" s="81" t="s">
        <v>48</v>
      </c>
      <c r="F36" s="82" t="s">
        <v>1285</v>
      </c>
      <c r="G36" s="2" t="s">
        <v>1286</v>
      </c>
      <c r="H36" s="2" t="s">
        <v>1287</v>
      </c>
      <c r="I36" s="5">
        <v>12</v>
      </c>
      <c r="J36" s="5">
        <v>0</v>
      </c>
      <c r="K36" s="6">
        <v>0</v>
      </c>
      <c r="L36" s="102">
        <v>1E-3</v>
      </c>
      <c r="Q36" s="3" t="str">
        <f t="shared" si="0"/>
        <v>15</v>
      </c>
      <c r="R36" s="4">
        <f>IF(F4="Trimestre I",L47,IF(F4="Trimestre II",#REF!,IF(F4="Trimestre III",#REF!,IF(F4="Trimestre IV",#REF!))))</f>
        <v>0.5</v>
      </c>
      <c r="S36" s="4"/>
    </row>
    <row r="37" spans="3:19" ht="105" x14ac:dyDescent="0.25">
      <c r="C37" s="101"/>
      <c r="D37" s="80"/>
      <c r="E37" s="81"/>
      <c r="F37" s="82"/>
      <c r="G37" s="2" t="s">
        <v>1288</v>
      </c>
      <c r="H37" s="2" t="s">
        <v>1289</v>
      </c>
      <c r="I37" s="6">
        <v>0.2</v>
      </c>
      <c r="J37" s="6">
        <v>6.9999999999999999E-4</v>
      </c>
      <c r="K37" s="6">
        <v>3.5000000000000001E-3</v>
      </c>
      <c r="L37" s="102"/>
      <c r="Q37" s="3" t="str">
        <f>C49</f>
        <v>16</v>
      </c>
      <c r="R37" s="4">
        <f>IF(F4="Trimestre I",L49,IF(F4="Trimestre II",#REF!,IF(F4="Trimestre III",#REF!,IF(F4="Trimestre IV",#REF!))))</f>
        <v>0</v>
      </c>
      <c r="S37" s="4"/>
    </row>
    <row r="38" spans="3:19" ht="45" x14ac:dyDescent="0.25">
      <c r="C38" s="101"/>
      <c r="D38" s="80"/>
      <c r="E38" s="81"/>
      <c r="F38" s="82"/>
      <c r="G38" s="2" t="s">
        <v>1290</v>
      </c>
      <c r="H38" s="2" t="s">
        <v>1291</v>
      </c>
      <c r="I38" s="6">
        <v>1</v>
      </c>
      <c r="J38" s="6">
        <v>0</v>
      </c>
      <c r="K38" s="6">
        <v>0</v>
      </c>
      <c r="L38" s="102"/>
      <c r="Q38" s="3" t="str">
        <f>C50</f>
        <v>17</v>
      </c>
      <c r="R38" s="4">
        <f>IF(F4="Trimestre I",L50,IF(F4="Trimestre II",#REF!,IF(F4="Trimestre III",#REF!,IF(F4="Trimestre IV",#REF!))))</f>
        <v>0</v>
      </c>
      <c r="S38" s="4"/>
    </row>
    <row r="39" spans="3:19" ht="45" x14ac:dyDescent="0.25">
      <c r="C39" s="101" t="s">
        <v>67</v>
      </c>
      <c r="D39" s="80">
        <v>5.2600000000000001E-2</v>
      </c>
      <c r="E39" s="81" t="s">
        <v>48</v>
      </c>
      <c r="F39" s="82" t="s">
        <v>1292</v>
      </c>
      <c r="G39" s="2" t="s">
        <v>1293</v>
      </c>
      <c r="H39" s="2" t="s">
        <v>1294</v>
      </c>
      <c r="I39" s="6">
        <v>1</v>
      </c>
      <c r="J39" s="6">
        <v>1</v>
      </c>
      <c r="K39" s="6">
        <v>1</v>
      </c>
      <c r="L39" s="102">
        <v>0.35</v>
      </c>
      <c r="Q39" s="3" t="str">
        <f>C51</f>
        <v>18</v>
      </c>
      <c r="R39" s="4">
        <f>IF(F4="Trimestre I",L51,IF(F4="Trimestre II",#REF!,IF(F4="Trimestre III",#REF!,IF(F4="Trimestre IV",#REF!))))</f>
        <v>0.04</v>
      </c>
      <c r="S39" s="4"/>
    </row>
    <row r="40" spans="3:19" ht="45" x14ac:dyDescent="0.25">
      <c r="C40" s="101"/>
      <c r="D40" s="80"/>
      <c r="E40" s="81"/>
      <c r="F40" s="82"/>
      <c r="G40" s="2" t="s">
        <v>1295</v>
      </c>
      <c r="H40" s="2" t="s">
        <v>1296</v>
      </c>
      <c r="I40" s="6">
        <v>1</v>
      </c>
      <c r="J40" s="6">
        <v>3.3300000000000003E-2</v>
      </c>
      <c r="K40" s="6">
        <v>3.3300000000000003E-2</v>
      </c>
      <c r="L40" s="102"/>
      <c r="Q40" s="3" t="str">
        <f>C52</f>
        <v>19</v>
      </c>
      <c r="R40" s="4">
        <f>IF(F4="Trimestre I",L52,IF(F4="Trimestre II",#REF!,IF(F4="Trimestre III",#REF!,IF(F4="Trimestre IV",#REF!))))</f>
        <v>0</v>
      </c>
      <c r="S40" s="4"/>
    </row>
    <row r="41" spans="3:19" ht="45" x14ac:dyDescent="0.25">
      <c r="C41" s="101"/>
      <c r="D41" s="80"/>
      <c r="E41" s="81"/>
      <c r="F41" s="82"/>
      <c r="G41" s="2" t="s">
        <v>1297</v>
      </c>
      <c r="H41" s="2" t="s">
        <v>1298</v>
      </c>
      <c r="I41" s="6">
        <v>0.05</v>
      </c>
      <c r="J41" s="6">
        <v>8.9999999999999998E-4</v>
      </c>
      <c r="K41" s="6">
        <v>1.7999999999999999E-2</v>
      </c>
      <c r="L41" s="102"/>
      <c r="Q41" s="3"/>
      <c r="R41" s="4"/>
      <c r="S41" s="4"/>
    </row>
    <row r="42" spans="3:19" ht="97.5" customHeight="1" x14ac:dyDescent="0.25">
      <c r="C42" s="2" t="s">
        <v>72</v>
      </c>
      <c r="D42" s="6">
        <v>5.2600000000000001E-2</v>
      </c>
      <c r="E42" s="10" t="s">
        <v>48</v>
      </c>
      <c r="F42" s="1" t="s">
        <v>1299</v>
      </c>
      <c r="G42" s="2" t="s">
        <v>1300</v>
      </c>
      <c r="H42" s="2" t="s">
        <v>1301</v>
      </c>
      <c r="I42" s="6">
        <v>0.4</v>
      </c>
      <c r="J42" s="6">
        <v>1.83E-2</v>
      </c>
      <c r="K42" s="6">
        <v>4.58E-2</v>
      </c>
      <c r="L42" s="8">
        <v>4.4999999999999998E-2</v>
      </c>
      <c r="Q42" s="3"/>
      <c r="R42" s="4"/>
      <c r="S42" s="4"/>
    </row>
    <row r="43" spans="3:19" ht="95.45" customHeight="1" x14ac:dyDescent="0.25">
      <c r="C43" s="2" t="s">
        <v>217</v>
      </c>
      <c r="D43" s="6">
        <v>5.2600000000000001E-2</v>
      </c>
      <c r="E43" s="10" t="s">
        <v>48</v>
      </c>
      <c r="F43" s="1" t="s">
        <v>1302</v>
      </c>
      <c r="G43" s="2" t="s">
        <v>1303</v>
      </c>
      <c r="H43" s="2" t="s">
        <v>1304</v>
      </c>
      <c r="I43" s="6">
        <v>0.4</v>
      </c>
      <c r="J43" s="6">
        <v>9.2600000000000002E-2</v>
      </c>
      <c r="K43" s="6">
        <v>0.23150000000000001</v>
      </c>
      <c r="L43" s="8">
        <v>0.23100000000000001</v>
      </c>
      <c r="Q43" s="3"/>
      <c r="R43" s="4"/>
      <c r="S43" s="4"/>
    </row>
    <row r="44" spans="3:19" ht="80.099999999999994" customHeight="1" x14ac:dyDescent="0.25">
      <c r="C44" s="2" t="s">
        <v>167</v>
      </c>
      <c r="D44" s="6">
        <v>5.2600000000000001E-2</v>
      </c>
      <c r="E44" s="10" t="s">
        <v>48</v>
      </c>
      <c r="F44" s="1" t="s">
        <v>1305</v>
      </c>
      <c r="G44" s="2" t="s">
        <v>95</v>
      </c>
      <c r="H44" s="2" t="s">
        <v>113</v>
      </c>
      <c r="I44" s="6">
        <v>1</v>
      </c>
      <c r="J44" s="6">
        <v>1</v>
      </c>
      <c r="K44" s="6">
        <v>1</v>
      </c>
      <c r="L44" s="8">
        <v>1</v>
      </c>
      <c r="Q44" s="3"/>
      <c r="R44" s="4"/>
      <c r="S44" s="4"/>
    </row>
    <row r="45" spans="3:19" ht="90" x14ac:dyDescent="0.25">
      <c r="C45" s="2" t="s">
        <v>76</v>
      </c>
      <c r="D45" s="6">
        <v>5.2600000000000001E-2</v>
      </c>
      <c r="E45" s="10" t="s">
        <v>48</v>
      </c>
      <c r="F45" s="1" t="s">
        <v>1306</v>
      </c>
      <c r="G45" s="2" t="s">
        <v>1307</v>
      </c>
      <c r="H45" s="2" t="s">
        <v>1308</v>
      </c>
      <c r="I45" s="6">
        <v>1</v>
      </c>
      <c r="J45" s="6">
        <v>1</v>
      </c>
      <c r="K45" s="6">
        <v>1</v>
      </c>
      <c r="L45" s="8">
        <v>1</v>
      </c>
      <c r="Q45" s="3"/>
      <c r="R45" s="4"/>
      <c r="S45" s="4"/>
    </row>
    <row r="46" spans="3:19" ht="103.5" customHeight="1" x14ac:dyDescent="0.25">
      <c r="C46" s="2" t="s">
        <v>79</v>
      </c>
      <c r="D46" s="6">
        <v>5.2600000000000001E-2</v>
      </c>
      <c r="E46" s="10" t="s">
        <v>48</v>
      </c>
      <c r="F46" s="1" t="s">
        <v>1309</v>
      </c>
      <c r="G46" s="2" t="s">
        <v>115</v>
      </c>
      <c r="H46" s="2" t="s">
        <v>116</v>
      </c>
      <c r="I46" s="6">
        <v>1</v>
      </c>
      <c r="J46" s="6">
        <v>0</v>
      </c>
      <c r="K46" s="6">
        <v>0</v>
      </c>
      <c r="L46" s="8">
        <v>0</v>
      </c>
      <c r="Q46" s="3"/>
      <c r="R46" s="4"/>
      <c r="S46" s="4"/>
    </row>
    <row r="47" spans="3:19" ht="45" x14ac:dyDescent="0.25">
      <c r="C47" s="101" t="s">
        <v>83</v>
      </c>
      <c r="D47" s="80">
        <v>5.2600000000000001E-2</v>
      </c>
      <c r="E47" s="81" t="s">
        <v>48</v>
      </c>
      <c r="F47" s="82" t="s">
        <v>1310</v>
      </c>
      <c r="G47" s="2" t="s">
        <v>1311</v>
      </c>
      <c r="H47" s="2" t="s">
        <v>1312</v>
      </c>
      <c r="I47" s="5">
        <v>3.8</v>
      </c>
      <c r="J47" s="5">
        <v>4.22</v>
      </c>
      <c r="K47" s="6">
        <v>1</v>
      </c>
      <c r="L47" s="102">
        <v>0.5</v>
      </c>
      <c r="Q47" s="3"/>
      <c r="R47" s="4"/>
      <c r="S47" s="4"/>
    </row>
    <row r="48" spans="3:19" ht="150" x14ac:dyDescent="0.25">
      <c r="C48" s="101"/>
      <c r="D48" s="80"/>
      <c r="E48" s="81"/>
      <c r="F48" s="82"/>
      <c r="G48" s="2" t="s">
        <v>1313</v>
      </c>
      <c r="H48" s="2" t="s">
        <v>1314</v>
      </c>
      <c r="I48" s="6">
        <v>1</v>
      </c>
      <c r="J48" s="6">
        <v>0</v>
      </c>
      <c r="K48" s="6">
        <v>0</v>
      </c>
      <c r="L48" s="102"/>
      <c r="Q48" s="3"/>
      <c r="R48" s="4"/>
      <c r="S48" s="4"/>
    </row>
    <row r="49" spans="3:19" ht="90" x14ac:dyDescent="0.25">
      <c r="C49" s="2" t="s">
        <v>86</v>
      </c>
      <c r="D49" s="6">
        <v>5.2600000000000001E-2</v>
      </c>
      <c r="E49" s="10" t="s">
        <v>48</v>
      </c>
      <c r="F49" s="1" t="s">
        <v>1315</v>
      </c>
      <c r="G49" s="2" t="s">
        <v>1316</v>
      </c>
      <c r="H49" s="2" t="s">
        <v>1317</v>
      </c>
      <c r="I49" s="5">
        <v>1</v>
      </c>
      <c r="J49" s="5">
        <v>0</v>
      </c>
      <c r="K49" s="6">
        <v>0</v>
      </c>
      <c r="L49" s="8">
        <v>0</v>
      </c>
      <c r="Q49" s="3"/>
      <c r="R49" s="4"/>
      <c r="S49" s="4"/>
    </row>
    <row r="50" spans="3:19" ht="99" customHeight="1" x14ac:dyDescent="0.25">
      <c r="C50" s="2" t="s">
        <v>89</v>
      </c>
      <c r="D50" s="6">
        <v>5.2600000000000001E-2</v>
      </c>
      <c r="E50" s="10" t="s">
        <v>48</v>
      </c>
      <c r="F50" s="1" t="s">
        <v>1318</v>
      </c>
      <c r="G50" s="2" t="s">
        <v>1319</v>
      </c>
      <c r="H50" s="2" t="s">
        <v>1320</v>
      </c>
      <c r="I50" s="6">
        <v>1</v>
      </c>
      <c r="J50" s="6">
        <v>0</v>
      </c>
      <c r="K50" s="6">
        <v>0</v>
      </c>
      <c r="L50" s="8">
        <v>0</v>
      </c>
      <c r="Q50" s="3"/>
      <c r="R50" s="4"/>
      <c r="S50" s="4"/>
    </row>
    <row r="51" spans="3:19" ht="79.5" customHeight="1" x14ac:dyDescent="0.25">
      <c r="C51" s="2" t="s">
        <v>93</v>
      </c>
      <c r="D51" s="6">
        <v>5.2600000000000001E-2</v>
      </c>
      <c r="E51" s="10" t="s">
        <v>48</v>
      </c>
      <c r="F51" s="1" t="s">
        <v>1321</v>
      </c>
      <c r="G51" s="2" t="s">
        <v>1322</v>
      </c>
      <c r="H51" s="2" t="s">
        <v>1323</v>
      </c>
      <c r="I51" s="6">
        <v>1</v>
      </c>
      <c r="J51" s="6">
        <v>0.04</v>
      </c>
      <c r="K51" s="6">
        <v>0.04</v>
      </c>
      <c r="L51" s="8">
        <v>0.04</v>
      </c>
      <c r="Q51" s="3"/>
      <c r="R51" s="4"/>
      <c r="S51" s="4"/>
    </row>
    <row r="52" spans="3:19" ht="105" x14ac:dyDescent="0.25">
      <c r="C52" s="101" t="s">
        <v>262</v>
      </c>
      <c r="D52" s="80">
        <v>5.2600000000000001E-2</v>
      </c>
      <c r="E52" s="81" t="s">
        <v>48</v>
      </c>
      <c r="F52" s="82" t="s">
        <v>1324</v>
      </c>
      <c r="G52" s="2" t="s">
        <v>1325</v>
      </c>
      <c r="H52" s="2" t="s">
        <v>1326</v>
      </c>
      <c r="I52" s="6">
        <v>0.05</v>
      </c>
      <c r="J52" s="6">
        <v>0</v>
      </c>
      <c r="K52" s="6">
        <v>0</v>
      </c>
      <c r="L52" s="102">
        <v>0</v>
      </c>
      <c r="Q52" s="3"/>
      <c r="R52" s="4"/>
      <c r="S52" s="4"/>
    </row>
    <row r="53" spans="3:19" ht="120" x14ac:dyDescent="0.25">
      <c r="C53" s="101"/>
      <c r="D53" s="80"/>
      <c r="E53" s="81"/>
      <c r="F53" s="82"/>
      <c r="G53" s="2" t="s">
        <v>1327</v>
      </c>
      <c r="H53" s="2" t="s">
        <v>1328</v>
      </c>
      <c r="I53" s="6">
        <v>0.1</v>
      </c>
      <c r="J53" s="6">
        <v>0</v>
      </c>
      <c r="K53" s="6">
        <v>0</v>
      </c>
      <c r="L53" s="102"/>
      <c r="Q53" s="3"/>
      <c r="R53" s="4"/>
      <c r="S53" s="4"/>
    </row>
    <row r="54" spans="3:19" x14ac:dyDescent="0.25">
      <c r="C54" s="76" t="s">
        <v>122</v>
      </c>
      <c r="D54" s="76"/>
      <c r="E54" s="76"/>
      <c r="F54" s="76"/>
      <c r="G54" s="76"/>
      <c r="H54" s="76"/>
      <c r="I54" s="76"/>
      <c r="J54" s="2" t="s">
        <v>123</v>
      </c>
      <c r="K54" s="2" t="s">
        <v>123</v>
      </c>
      <c r="L54" s="7">
        <f>SUMPRODUCT(D22:D53,L22:L53)</f>
        <v>0.35549340000000001</v>
      </c>
      <c r="Q54" s="3" t="s">
        <v>124</v>
      </c>
      <c r="R54" s="4">
        <f>IF(F4="Trimestre I",L54,IF(F4="Trimestre II",#REF!,IF(F4="Trimestre III",#REF!,IF(F4="Trimestre IV",#REF!))))</f>
        <v>0.35549340000000001</v>
      </c>
      <c r="S54" s="4">
        <f>100%-R54</f>
        <v>0.64450659999999993</v>
      </c>
    </row>
    <row r="55" spans="3:19" hidden="1" x14ac:dyDescent="0.25">
      <c r="Q55" s="3"/>
      <c r="R55" s="4" t="s">
        <v>1</v>
      </c>
      <c r="S55" s="4" t="s">
        <v>2</v>
      </c>
    </row>
  </sheetData>
  <sheetProtection algorithmName="SHA-512" hashValue="zo0zE+0zRzUjBaqKa9s89amOuIUNBFkhRvlE7yhmyg3rs+cBB8qAYqA8IzOoB+YNyOveFF6c+q007F8jT1enHg==" saltValue="IJCtuvI5rk2nuafb4XjX/A==" spinCount="100000" sheet="1" objects="1" scenarios="1"/>
  <mergeCells count="52">
    <mergeCell ref="C1:J2"/>
    <mergeCell ref="K1:L2"/>
    <mergeCell ref="C4:E4"/>
    <mergeCell ref="C19:F19"/>
    <mergeCell ref="A6:A21"/>
    <mergeCell ref="Q19:R19"/>
    <mergeCell ref="C24:C26"/>
    <mergeCell ref="D24:D26"/>
    <mergeCell ref="E24:E26"/>
    <mergeCell ref="F24:F26"/>
    <mergeCell ref="L24:L26"/>
    <mergeCell ref="C22:C23"/>
    <mergeCell ref="D22:D23"/>
    <mergeCell ref="E22:E23"/>
    <mergeCell ref="F22:F23"/>
    <mergeCell ref="L22:L23"/>
    <mergeCell ref="C32:C33"/>
    <mergeCell ref="D32:D33"/>
    <mergeCell ref="E32:E33"/>
    <mergeCell ref="F32:F33"/>
    <mergeCell ref="L32:L33"/>
    <mergeCell ref="C29:C31"/>
    <mergeCell ref="D29:D31"/>
    <mergeCell ref="E29:E31"/>
    <mergeCell ref="F29:F31"/>
    <mergeCell ref="L29:L31"/>
    <mergeCell ref="C36:C38"/>
    <mergeCell ref="D36:D38"/>
    <mergeCell ref="E36:E38"/>
    <mergeCell ref="F36:F38"/>
    <mergeCell ref="L36:L38"/>
    <mergeCell ref="C34:C35"/>
    <mergeCell ref="D34:D35"/>
    <mergeCell ref="E34:E35"/>
    <mergeCell ref="F34:F35"/>
    <mergeCell ref="L34:L35"/>
    <mergeCell ref="C47:C48"/>
    <mergeCell ref="D47:D48"/>
    <mergeCell ref="E47:E48"/>
    <mergeCell ref="F47:F48"/>
    <mergeCell ref="L47:L48"/>
    <mergeCell ref="C39:C41"/>
    <mergeCell ref="D39:D41"/>
    <mergeCell ref="E39:E41"/>
    <mergeCell ref="F39:F41"/>
    <mergeCell ref="L39:L41"/>
    <mergeCell ref="L52:L53"/>
    <mergeCell ref="C54:I54"/>
    <mergeCell ref="C52:C53"/>
    <mergeCell ref="D52:D53"/>
    <mergeCell ref="E52:E53"/>
    <mergeCell ref="F52:F53"/>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4EA50-E238-468B-BA9F-D41749049A0C}">
  <dimension ref="A1:S30"/>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x14ac:dyDescent="0.25"/>
  <cols>
    <col min="1" max="1" width="61.5703125" customWidth="1"/>
    <col min="2" max="2" width="3" customWidth="1"/>
    <col min="3" max="3" width="4" customWidth="1"/>
    <col min="4" max="4" width="8.7109375" bestFit="1" customWidth="1"/>
    <col min="5" max="5" width="5.140625" customWidth="1"/>
    <col min="6" max="6" width="56.5703125" customWidth="1"/>
    <col min="7" max="8" width="35.5703125" customWidth="1"/>
    <col min="9" max="11" width="9.5703125" bestFit="1" customWidth="1"/>
    <col min="12" max="12" width="10.28515625" bestFit="1"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1329</v>
      </c>
      <c r="D1" s="96"/>
      <c r="E1" s="96"/>
      <c r="F1" s="96"/>
      <c r="G1" s="96"/>
      <c r="H1" s="96"/>
      <c r="I1" s="96"/>
      <c r="J1" s="97"/>
      <c r="K1" s="72">
        <f>L29</f>
        <v>0.5</v>
      </c>
      <c r="L1" s="73"/>
    </row>
    <row r="2" spans="1:12" ht="27" customHeight="1" thickBot="1" x14ac:dyDescent="0.3">
      <c r="C2" s="98"/>
      <c r="D2" s="99"/>
      <c r="E2" s="99"/>
      <c r="F2" s="99"/>
      <c r="G2" s="99"/>
      <c r="H2" s="99"/>
      <c r="I2" s="99"/>
      <c r="J2" s="100"/>
      <c r="K2" s="74"/>
      <c r="L2" s="75"/>
    </row>
    <row r="4" spans="1:12" x14ac:dyDescent="0.25">
      <c r="A4" s="19"/>
      <c r="C4" s="76" t="s">
        <v>34</v>
      </c>
      <c r="D4" s="76"/>
      <c r="E4" s="76"/>
      <c r="F4" s="69" t="s">
        <v>35</v>
      </c>
    </row>
    <row r="5" spans="1:12" x14ac:dyDescent="0.25">
      <c r="A5" s="19"/>
    </row>
    <row r="6" spans="1:12" ht="14.45" customHeight="1" x14ac:dyDescent="0.25">
      <c r="A6" s="84" t="s">
        <v>1330</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36</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60" x14ac:dyDescent="0.25">
      <c r="C22" s="101" t="s">
        <v>47</v>
      </c>
      <c r="D22" s="80">
        <v>0.3</v>
      </c>
      <c r="E22" s="81" t="s">
        <v>48</v>
      </c>
      <c r="F22" s="82" t="s">
        <v>1331</v>
      </c>
      <c r="G22" s="2" t="s">
        <v>1332</v>
      </c>
      <c r="H22" s="2" t="s">
        <v>1333</v>
      </c>
      <c r="I22" s="6">
        <v>1</v>
      </c>
      <c r="J22" s="6">
        <v>0</v>
      </c>
      <c r="K22" s="6">
        <v>0</v>
      </c>
      <c r="L22" s="102">
        <f>AVERAGE(K22:K23)</f>
        <v>0</v>
      </c>
      <c r="Q22" s="3" t="str">
        <f>C22</f>
        <v>1</v>
      </c>
      <c r="R22" s="4">
        <f>IF(F4="Trimestre I",L22,IF(F4="Trimestre II",#REF!,IF(F4="Trimestre III",#REF!,IF(F4="Trimestre IV",#REF!))))</f>
        <v>0</v>
      </c>
      <c r="S22" s="4"/>
    </row>
    <row r="23" spans="1:19" ht="45" x14ac:dyDescent="0.25">
      <c r="C23" s="101"/>
      <c r="D23" s="80"/>
      <c r="E23" s="81"/>
      <c r="F23" s="82"/>
      <c r="G23" s="2" t="s">
        <v>1334</v>
      </c>
      <c r="H23" s="2" t="s">
        <v>1335</v>
      </c>
      <c r="I23" s="6">
        <v>1</v>
      </c>
      <c r="J23" s="6">
        <v>0</v>
      </c>
      <c r="K23" s="6">
        <v>0</v>
      </c>
      <c r="L23" s="102"/>
      <c r="Q23" s="3" t="str">
        <f>C24</f>
        <v>2</v>
      </c>
      <c r="R23" s="4">
        <f>IF(F4="Trimestre I",L24,IF(F4="Trimestre II",#REF!,IF(F4="Trimestre III",#REF!,IF(F4="Trimestre IV",#REF!))))</f>
        <v>1</v>
      </c>
      <c r="S23" s="4"/>
    </row>
    <row r="24" spans="1:19" ht="45" x14ac:dyDescent="0.25">
      <c r="C24" s="101" t="s">
        <v>54</v>
      </c>
      <c r="D24" s="80">
        <v>0.3</v>
      </c>
      <c r="E24" s="81" t="s">
        <v>48</v>
      </c>
      <c r="F24" s="82" t="s">
        <v>1336</v>
      </c>
      <c r="G24" s="2" t="s">
        <v>1337</v>
      </c>
      <c r="H24" s="2" t="s">
        <v>1338</v>
      </c>
      <c r="I24" s="6">
        <v>1</v>
      </c>
      <c r="J24" s="6">
        <v>1</v>
      </c>
      <c r="K24" s="6">
        <v>1</v>
      </c>
      <c r="L24" s="102">
        <f>K24</f>
        <v>1</v>
      </c>
      <c r="Q24" s="3" t="str">
        <f>C26</f>
        <v>3</v>
      </c>
      <c r="R24" s="4">
        <f>IF(F4="Trimestre I",L26,IF(F4="Trimestre II",#REF!,IF(F4="Trimestre III",#REF!,IF(F4="Trimestre IV",#REF!))))</f>
        <v>0</v>
      </c>
      <c r="S24" s="4"/>
    </row>
    <row r="25" spans="1:19" ht="30" x14ac:dyDescent="0.25">
      <c r="C25" s="101"/>
      <c r="D25" s="80"/>
      <c r="E25" s="81"/>
      <c r="F25" s="82"/>
      <c r="G25" s="2" t="s">
        <v>1339</v>
      </c>
      <c r="H25" s="2" t="s">
        <v>1339</v>
      </c>
      <c r="I25" s="2">
        <v>0</v>
      </c>
      <c r="J25" s="6">
        <v>1</v>
      </c>
      <c r="K25" s="6">
        <v>0</v>
      </c>
      <c r="L25" s="102"/>
      <c r="Q25" s="3" t="str">
        <f>C28</f>
        <v>4</v>
      </c>
      <c r="R25" s="4">
        <f>IF(F4="Trimestre I",L28,IF(F4="Trimestre II",#REF!,IF(F4="Trimestre III",#REF!,IF(F4="Trimestre IV",#REF!))))</f>
        <v>1</v>
      </c>
      <c r="S25" s="4"/>
    </row>
    <row r="26" spans="1:19" ht="60" x14ac:dyDescent="0.25">
      <c r="C26" s="101" t="s">
        <v>136</v>
      </c>
      <c r="D26" s="80">
        <v>0.2</v>
      </c>
      <c r="E26" s="81" t="s">
        <v>159</v>
      </c>
      <c r="F26" s="82" t="s">
        <v>1340</v>
      </c>
      <c r="G26" s="2" t="s">
        <v>1341</v>
      </c>
      <c r="H26" s="2" t="s">
        <v>1342</v>
      </c>
      <c r="I26" s="6">
        <v>1</v>
      </c>
      <c r="J26" s="6">
        <v>0</v>
      </c>
      <c r="K26" s="6">
        <v>0</v>
      </c>
      <c r="L26" s="102">
        <f>AVERAGE(K26:K27)</f>
        <v>0</v>
      </c>
      <c r="Q26" s="3"/>
      <c r="R26" s="4"/>
      <c r="S26" s="4"/>
    </row>
    <row r="27" spans="1:19" ht="45" x14ac:dyDescent="0.25">
      <c r="C27" s="101"/>
      <c r="D27" s="80"/>
      <c r="E27" s="81"/>
      <c r="F27" s="82"/>
      <c r="G27" s="2" t="s">
        <v>1343</v>
      </c>
      <c r="H27" s="2" t="s">
        <v>1344</v>
      </c>
      <c r="I27" s="5">
        <v>1</v>
      </c>
      <c r="J27" s="5">
        <v>0</v>
      </c>
      <c r="K27" s="6">
        <v>0</v>
      </c>
      <c r="L27" s="102"/>
      <c r="Q27" s="3"/>
      <c r="R27" s="4"/>
      <c r="S27" s="4"/>
    </row>
    <row r="28" spans="1:19" ht="78.75" x14ac:dyDescent="0.25">
      <c r="C28" s="2" t="s">
        <v>57</v>
      </c>
      <c r="D28" s="6">
        <v>0.2</v>
      </c>
      <c r="E28" s="10" t="s">
        <v>48</v>
      </c>
      <c r="F28" s="1" t="s">
        <v>1345</v>
      </c>
      <c r="G28" s="2" t="s">
        <v>579</v>
      </c>
      <c r="H28" s="2" t="s">
        <v>113</v>
      </c>
      <c r="I28" s="6">
        <v>1</v>
      </c>
      <c r="J28" s="6">
        <v>1</v>
      </c>
      <c r="K28" s="6">
        <v>1</v>
      </c>
      <c r="L28" s="8">
        <v>1</v>
      </c>
      <c r="Q28" s="3"/>
      <c r="R28" s="4"/>
      <c r="S28" s="4"/>
    </row>
    <row r="29" spans="1:19" x14ac:dyDescent="0.25">
      <c r="C29" s="76" t="s">
        <v>122</v>
      </c>
      <c r="D29" s="76"/>
      <c r="E29" s="76"/>
      <c r="F29" s="76"/>
      <c r="G29" s="76"/>
      <c r="H29" s="76"/>
      <c r="I29" s="76"/>
      <c r="J29" s="2" t="s">
        <v>123</v>
      </c>
      <c r="K29" s="2" t="s">
        <v>123</v>
      </c>
      <c r="L29" s="7">
        <f>SUMPRODUCT(D22:D28,L22:L28)</f>
        <v>0.5</v>
      </c>
      <c r="Q29" s="3" t="s">
        <v>124</v>
      </c>
      <c r="R29" s="4">
        <f>IF(F4="Trimestre I",L29,IF(F4="Trimestre II",#REF!,IF(F4="Trimestre III",#REF!,IF(F4="Trimestre IV",#REF!))))</f>
        <v>0.5</v>
      </c>
      <c r="S29" s="4">
        <f>100%-R29</f>
        <v>0.5</v>
      </c>
    </row>
    <row r="30" spans="1:19" x14ac:dyDescent="0.25">
      <c r="Q30" s="3"/>
      <c r="R30" s="4" t="s">
        <v>1</v>
      </c>
      <c r="S30" s="4" t="s">
        <v>2</v>
      </c>
    </row>
  </sheetData>
  <sheetProtection algorithmName="SHA-512" hashValue="+SQiE7cS0/Damzc0rO+n0Bxr/r5h+A2JXEoCIcrTmGKR/uDUOidcrrZr7Znpplivp/RbxsmfEkpj0CuZet2Gig==" saltValue="NhpsijkTdMH+X+F0khI8eg==" spinCount="100000" sheet="1" objects="1" scenarios="1"/>
  <mergeCells count="22">
    <mergeCell ref="K1:L2"/>
    <mergeCell ref="C1:J2"/>
    <mergeCell ref="C4:E4"/>
    <mergeCell ref="C19:F19"/>
    <mergeCell ref="A6:A21"/>
    <mergeCell ref="Q19:R19"/>
    <mergeCell ref="C22:C23"/>
    <mergeCell ref="D22:D23"/>
    <mergeCell ref="E22:E23"/>
    <mergeCell ref="F22:F23"/>
    <mergeCell ref="L22:L23"/>
    <mergeCell ref="C24:C25"/>
    <mergeCell ref="D24:D25"/>
    <mergeCell ref="E24:E25"/>
    <mergeCell ref="F24:F25"/>
    <mergeCell ref="L24:L25"/>
    <mergeCell ref="L26:L27"/>
    <mergeCell ref="C29:I29"/>
    <mergeCell ref="C26:C27"/>
    <mergeCell ref="D26:D27"/>
    <mergeCell ref="E26:E27"/>
    <mergeCell ref="F26:F27"/>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B0C71-CD93-4F94-BD31-41945292FFB5}">
  <dimension ref="A1:S34"/>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7109375" bestFit="1" customWidth="1"/>
    <col min="5" max="5" width="5.140625" customWidth="1"/>
    <col min="6" max="6" width="53.5703125" customWidth="1"/>
    <col min="7" max="8" width="35.5703125" customWidth="1"/>
    <col min="9" max="9" width="13.140625" bestFit="1" customWidth="1"/>
    <col min="10" max="10" width="8.7109375" bestFit="1" customWidth="1"/>
    <col min="11" max="11" width="9.5703125" bestFit="1" customWidth="1"/>
    <col min="12" max="12" width="10.28515625" bestFit="1"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1346</v>
      </c>
      <c r="D1" s="96"/>
      <c r="E1" s="96"/>
      <c r="F1" s="96"/>
      <c r="G1" s="96"/>
      <c r="H1" s="96"/>
      <c r="I1" s="96"/>
      <c r="J1" s="97"/>
      <c r="K1" s="108">
        <f>L33</f>
        <v>0.52600000000000002</v>
      </c>
      <c r="L1" s="109"/>
    </row>
    <row r="2" spans="1:12" ht="27" customHeight="1" thickBot="1" x14ac:dyDescent="0.3">
      <c r="C2" s="98"/>
      <c r="D2" s="99"/>
      <c r="E2" s="99"/>
      <c r="F2" s="99"/>
      <c r="G2" s="99"/>
      <c r="H2" s="99"/>
      <c r="I2" s="99"/>
      <c r="J2" s="100"/>
      <c r="K2" s="110"/>
      <c r="L2" s="111"/>
    </row>
    <row r="3" spans="1:12" x14ac:dyDescent="0.25"/>
    <row r="4" spans="1:12" x14ac:dyDescent="0.25">
      <c r="A4" s="19"/>
      <c r="C4" s="76" t="s">
        <v>126</v>
      </c>
      <c r="D4" s="76"/>
      <c r="E4" s="76"/>
      <c r="F4" s="69" t="s">
        <v>35</v>
      </c>
    </row>
    <row r="5" spans="1:12" x14ac:dyDescent="0.25">
      <c r="A5" s="19"/>
    </row>
    <row r="6" spans="1:12" ht="14.45" customHeight="1" x14ac:dyDescent="0.25">
      <c r="A6" s="84" t="s">
        <v>1789</v>
      </c>
    </row>
    <row r="7" spans="1:12" x14ac:dyDescent="0.25">
      <c r="A7" s="84"/>
    </row>
    <row r="8" spans="1:12" x14ac:dyDescent="0.25">
      <c r="A8" s="84"/>
    </row>
    <row r="9" spans="1:12" x14ac:dyDescent="0.25">
      <c r="A9" s="84"/>
    </row>
    <row r="10" spans="1:12" x14ac:dyDescent="0.25">
      <c r="A10" s="84"/>
    </row>
    <row r="11" spans="1:12" ht="14.45" customHeight="1"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36</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75" x14ac:dyDescent="0.25">
      <c r="A22" s="84"/>
      <c r="C22" s="101" t="s">
        <v>47</v>
      </c>
      <c r="D22" s="80">
        <v>0.3</v>
      </c>
      <c r="E22" s="81" t="s">
        <v>48</v>
      </c>
      <c r="F22" s="82" t="s">
        <v>1347</v>
      </c>
      <c r="G22" s="2" t="s">
        <v>1348</v>
      </c>
      <c r="H22" s="2" t="s">
        <v>1349</v>
      </c>
      <c r="I22" s="6">
        <v>0.03</v>
      </c>
      <c r="J22" s="6">
        <v>0.5534</v>
      </c>
      <c r="K22" s="6">
        <v>1</v>
      </c>
      <c r="L22" s="102">
        <v>0.66600000000000004</v>
      </c>
      <c r="Q22" s="3" t="str">
        <f>C22</f>
        <v>1</v>
      </c>
      <c r="R22" s="4">
        <f>IF(F4="Trimestre I",L22,IF(F4="Trimestre II",#REF!,IF(F4="Trimestre III",#REF!,IF(F4="Trimestre IV",#REF!))))</f>
        <v>0.66600000000000004</v>
      </c>
      <c r="S22" s="4"/>
    </row>
    <row r="23" spans="1:19" ht="30" x14ac:dyDescent="0.25">
      <c r="A23" s="84"/>
      <c r="C23" s="101"/>
      <c r="D23" s="80"/>
      <c r="E23" s="81"/>
      <c r="F23" s="82"/>
      <c r="G23" s="2" t="s">
        <v>1350</v>
      </c>
      <c r="H23" s="2" t="s">
        <v>1351</v>
      </c>
      <c r="I23" s="5">
        <v>1235000000</v>
      </c>
      <c r="J23" s="5">
        <v>795809</v>
      </c>
      <c r="K23" s="6">
        <v>1E-3</v>
      </c>
      <c r="L23" s="102"/>
      <c r="Q23" s="3" t="str">
        <f>C25</f>
        <v>2</v>
      </c>
      <c r="R23" s="4">
        <f>IF(F4="Trimestre I",L25,IF(F4="Trimestre II",#REF!,IF(F4="Trimestre III",#REF!,IF(F4="Trimestre IV",#REF!))))</f>
        <v>1</v>
      </c>
      <c r="S23" s="4"/>
    </row>
    <row r="24" spans="1:19" ht="30" x14ac:dyDescent="0.25">
      <c r="A24" s="84"/>
      <c r="C24" s="101"/>
      <c r="D24" s="80"/>
      <c r="E24" s="81"/>
      <c r="F24" s="82"/>
      <c r="G24" s="2" t="s">
        <v>1352</v>
      </c>
      <c r="H24" s="2" t="s">
        <v>1353</v>
      </c>
      <c r="I24" s="6">
        <v>0.03</v>
      </c>
      <c r="J24" s="6">
        <v>0.28910000000000002</v>
      </c>
      <c r="K24" s="6">
        <v>1</v>
      </c>
      <c r="L24" s="102"/>
      <c r="Q24" s="3" t="str">
        <f>C27</f>
        <v>3</v>
      </c>
      <c r="R24" s="4">
        <f>IF(F4="Trimestre I",L27,IF(F4="Trimestre II",#REF!,IF(F4="Trimestre III",#REF!,IF(F4="Trimestre IV",#REF!))))</f>
        <v>0.26200000000000001</v>
      </c>
      <c r="S24" s="4"/>
    </row>
    <row r="25" spans="1:19" ht="30" x14ac:dyDescent="0.25">
      <c r="C25" s="101" t="s">
        <v>54</v>
      </c>
      <c r="D25" s="80">
        <v>0.2</v>
      </c>
      <c r="E25" s="81" t="s">
        <v>48</v>
      </c>
      <c r="F25" s="82" t="s">
        <v>1354</v>
      </c>
      <c r="G25" s="2" t="s">
        <v>1355</v>
      </c>
      <c r="H25" s="2" t="s">
        <v>1356</v>
      </c>
      <c r="I25" s="5">
        <v>17000</v>
      </c>
      <c r="J25" s="5">
        <v>1678</v>
      </c>
      <c r="K25" s="6">
        <v>1</v>
      </c>
      <c r="L25" s="102">
        <v>1</v>
      </c>
      <c r="Q25" s="3" t="str">
        <f>C29</f>
        <v>4</v>
      </c>
      <c r="R25" s="4">
        <f>IF(F4="Trimestre I",L29,IF(F4="Trimestre II",#REF!,IF(F4="Trimestre III",#REF!,IF(F4="Trimestre IV",#REF!))))</f>
        <v>0</v>
      </c>
      <c r="S25" s="4"/>
    </row>
    <row r="26" spans="1:19" ht="54.95" customHeight="1" x14ac:dyDescent="0.25">
      <c r="C26" s="101"/>
      <c r="D26" s="80"/>
      <c r="E26" s="81"/>
      <c r="F26" s="82"/>
      <c r="G26" s="2" t="s">
        <v>1357</v>
      </c>
      <c r="H26" s="2" t="s">
        <v>1358</v>
      </c>
      <c r="I26" s="5">
        <v>1</v>
      </c>
      <c r="J26" s="5">
        <v>3</v>
      </c>
      <c r="K26" s="6">
        <v>1</v>
      </c>
      <c r="L26" s="102"/>
      <c r="Q26" s="3" t="str">
        <f>C30</f>
        <v>5</v>
      </c>
      <c r="R26" s="4">
        <f>IF(F4="Trimestre I",L30,IF(F4="Trimestre II",#REF!,IF(F4="Trimestre III",#REF!,IF(F4="Trimestre IV",#REF!))))</f>
        <v>1</v>
      </c>
      <c r="S26" s="4"/>
    </row>
    <row r="27" spans="1:19" ht="45" x14ac:dyDescent="0.25">
      <c r="C27" s="101" t="s">
        <v>136</v>
      </c>
      <c r="D27" s="80">
        <v>0.1</v>
      </c>
      <c r="E27" s="81" t="s">
        <v>48</v>
      </c>
      <c r="F27" s="82" t="s">
        <v>1359</v>
      </c>
      <c r="G27" s="2" t="s">
        <v>1360</v>
      </c>
      <c r="H27" s="2" t="s">
        <v>1361</v>
      </c>
      <c r="I27" s="6">
        <v>0.6</v>
      </c>
      <c r="J27" s="6">
        <v>0.125</v>
      </c>
      <c r="K27" s="6">
        <v>0.20830000000000001</v>
      </c>
      <c r="L27" s="102">
        <v>0.26200000000000001</v>
      </c>
      <c r="Q27" s="3" t="str">
        <f>C31</f>
        <v>6</v>
      </c>
      <c r="R27" s="4">
        <f>IF(F4="Trimestre I",L31,IF(F4="Trimestre II",#REF!,IF(F4="Trimestre III",#REF!,IF(F4="Trimestre IV",#REF!))))</f>
        <v>0</v>
      </c>
      <c r="S27" s="4"/>
    </row>
    <row r="28" spans="1:19" ht="90" x14ac:dyDescent="0.25">
      <c r="C28" s="101"/>
      <c r="D28" s="80"/>
      <c r="E28" s="81"/>
      <c r="F28" s="82"/>
      <c r="G28" s="2" t="s">
        <v>1362</v>
      </c>
      <c r="H28" s="2" t="s">
        <v>1363</v>
      </c>
      <c r="I28" s="6">
        <v>0.1</v>
      </c>
      <c r="J28" s="6">
        <v>3.1699999999999999E-2</v>
      </c>
      <c r="K28" s="6">
        <v>0.317</v>
      </c>
      <c r="L28" s="102"/>
      <c r="Q28" s="3" t="str">
        <f>C32</f>
        <v>7</v>
      </c>
      <c r="R28" s="4">
        <f>IF(F4="Trimestre I",L32,IF(F4="Trimestre II",#REF!,IF(F4="Trimestre III",#REF!,IF(F4="Trimestre IV",#REF!))))</f>
        <v>0</v>
      </c>
      <c r="S28" s="4"/>
    </row>
    <row r="29" spans="1:19" ht="68.45" customHeight="1" x14ac:dyDescent="0.25">
      <c r="C29" s="2" t="s">
        <v>57</v>
      </c>
      <c r="D29" s="6">
        <v>0.1</v>
      </c>
      <c r="E29" s="10" t="s">
        <v>231</v>
      </c>
      <c r="F29" s="1" t="s">
        <v>1364</v>
      </c>
      <c r="G29" s="2" t="s">
        <v>1365</v>
      </c>
      <c r="H29" s="2" t="s">
        <v>1366</v>
      </c>
      <c r="I29" s="5">
        <v>2</v>
      </c>
      <c r="J29" s="5">
        <v>0</v>
      </c>
      <c r="K29" s="6">
        <v>0</v>
      </c>
      <c r="L29" s="8">
        <v>0</v>
      </c>
      <c r="Q29" s="3"/>
      <c r="R29" s="4"/>
      <c r="S29" s="4"/>
    </row>
    <row r="30" spans="1:19" ht="78" customHeight="1" x14ac:dyDescent="0.25">
      <c r="C30" s="2" t="s">
        <v>143</v>
      </c>
      <c r="D30" s="6">
        <v>0.1</v>
      </c>
      <c r="E30" s="10" t="s">
        <v>48</v>
      </c>
      <c r="F30" s="1" t="s">
        <v>1367</v>
      </c>
      <c r="G30" s="2" t="s">
        <v>1368</v>
      </c>
      <c r="H30" s="2" t="s">
        <v>1369</v>
      </c>
      <c r="I30" s="5">
        <v>2</v>
      </c>
      <c r="J30" s="5">
        <v>3</v>
      </c>
      <c r="K30" s="6">
        <v>1</v>
      </c>
      <c r="L30" s="8">
        <v>1</v>
      </c>
      <c r="Q30" s="3"/>
      <c r="R30" s="4"/>
      <c r="S30" s="4"/>
    </row>
    <row r="31" spans="1:19" ht="81.599999999999994" customHeight="1" x14ac:dyDescent="0.25">
      <c r="C31" s="2" t="s">
        <v>163</v>
      </c>
      <c r="D31" s="6">
        <v>0.1</v>
      </c>
      <c r="E31" s="10" t="s">
        <v>231</v>
      </c>
      <c r="F31" s="1" t="s">
        <v>1370</v>
      </c>
      <c r="G31" s="2" t="s">
        <v>1371</v>
      </c>
      <c r="H31" s="2" t="s">
        <v>1372</v>
      </c>
      <c r="I31" s="5">
        <v>1</v>
      </c>
      <c r="J31" s="5">
        <v>0</v>
      </c>
      <c r="K31" s="6">
        <v>0</v>
      </c>
      <c r="L31" s="8">
        <v>0</v>
      </c>
      <c r="Q31" s="3"/>
      <c r="R31" s="4"/>
      <c r="S31" s="4"/>
    </row>
    <row r="32" spans="1:19" ht="90" x14ac:dyDescent="0.25">
      <c r="C32" s="2" t="s">
        <v>61</v>
      </c>
      <c r="D32" s="6">
        <v>0.1</v>
      </c>
      <c r="E32" s="10" t="s">
        <v>231</v>
      </c>
      <c r="F32" s="1" t="s">
        <v>1373</v>
      </c>
      <c r="G32" s="2" t="s">
        <v>1374</v>
      </c>
      <c r="H32" s="2" t="s">
        <v>1375</v>
      </c>
      <c r="I32" s="6">
        <v>1</v>
      </c>
      <c r="J32" s="6">
        <v>0</v>
      </c>
      <c r="K32" s="6">
        <v>0</v>
      </c>
      <c r="L32" s="8">
        <v>0</v>
      </c>
      <c r="Q32" s="3"/>
      <c r="R32" s="4"/>
      <c r="S32" s="4"/>
    </row>
    <row r="33" spans="3:19" x14ac:dyDescent="0.25">
      <c r="C33" s="76" t="s">
        <v>122</v>
      </c>
      <c r="D33" s="76"/>
      <c r="E33" s="76"/>
      <c r="F33" s="76"/>
      <c r="G33" s="76"/>
      <c r="H33" s="76"/>
      <c r="I33" s="76"/>
      <c r="J33" s="2" t="s">
        <v>123</v>
      </c>
      <c r="K33" s="2" t="s">
        <v>123</v>
      </c>
      <c r="L33" s="7">
        <f>SUMPRODUCT(D22:D32,L22:L32)</f>
        <v>0.52600000000000002</v>
      </c>
      <c r="Q33" s="3" t="s">
        <v>124</v>
      </c>
      <c r="R33" s="4">
        <f>IF(F4="Trimestre I",L33,IF(F4="Trimestre II",#REF!,IF(F4="Trimestre III",#REF!,IF(F4="Trimestre IV",#REF!))))</f>
        <v>0.52600000000000002</v>
      </c>
      <c r="S33" s="4">
        <f>100%-R33</f>
        <v>0.47399999999999998</v>
      </c>
    </row>
    <row r="34" spans="3:19" hidden="1" x14ac:dyDescent="0.25">
      <c r="Q34" s="3"/>
      <c r="R34" s="4" t="s">
        <v>1</v>
      </c>
      <c r="S34" s="4" t="s">
        <v>2</v>
      </c>
    </row>
  </sheetData>
  <sheetProtection algorithmName="SHA-512" hashValue="to0B8mtcy8ew/GwGpnLkw0vgIIHG0ynND9KAyNWc9Is1adHfrg50hjW8scPEmwq8i8kS4p20cvhX5HDIRsOSKg==" saltValue="a1jk2f0JxbUQ3R6Ckiac9w==" spinCount="100000" sheet="1" objects="1" scenarios="1"/>
  <mergeCells count="22">
    <mergeCell ref="L27:L28"/>
    <mergeCell ref="C33:I33"/>
    <mergeCell ref="C27:C28"/>
    <mergeCell ref="D27:D28"/>
    <mergeCell ref="E27:E28"/>
    <mergeCell ref="F27:F28"/>
    <mergeCell ref="Q19:R19"/>
    <mergeCell ref="C25:C26"/>
    <mergeCell ref="D25:D26"/>
    <mergeCell ref="E25:E26"/>
    <mergeCell ref="F25:F26"/>
    <mergeCell ref="L25:L26"/>
    <mergeCell ref="C22:C24"/>
    <mergeCell ref="D22:D24"/>
    <mergeCell ref="E22:E24"/>
    <mergeCell ref="F22:F24"/>
    <mergeCell ref="L22:L24"/>
    <mergeCell ref="K1:L2"/>
    <mergeCell ref="C1:J2"/>
    <mergeCell ref="C4:E4"/>
    <mergeCell ref="C19:F19"/>
    <mergeCell ref="A6:A24"/>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BBA8-9E66-4D3B-B8A7-F74BCD701535}">
  <dimension ref="A1:AT28"/>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x14ac:dyDescent="0.25"/>
  <cols>
    <col min="1" max="1" width="61.5703125" customWidth="1"/>
    <col min="2" max="2" width="3" customWidth="1"/>
    <col min="3" max="3" width="4" customWidth="1"/>
    <col min="4" max="4" width="8.7109375" bestFit="1" customWidth="1"/>
    <col min="5" max="5" width="6" bestFit="1" customWidth="1"/>
    <col min="6" max="6" width="50" customWidth="1"/>
    <col min="7" max="8" width="34.42578125" customWidth="1"/>
    <col min="9" max="9" width="14" customWidth="1"/>
    <col min="10" max="10" width="10.28515625" bestFit="1" customWidth="1"/>
    <col min="11" max="11" width="8.7109375" bestFit="1" customWidth="1"/>
    <col min="12" max="12" width="10.28515625" bestFit="1" customWidth="1"/>
    <col min="13" max="14" width="11.42578125" hidden="1" customWidth="1"/>
    <col min="15" max="18" width="3" hidden="1" customWidth="1"/>
    <col min="19" max="45" width="11.42578125" hidden="1" customWidth="1"/>
    <col min="46" max="46" width="0" hidden="1" customWidth="1"/>
    <col min="47" max="16384" width="11.42578125" hidden="1"/>
  </cols>
  <sheetData>
    <row r="1" spans="1:12" ht="12" customHeight="1" x14ac:dyDescent="0.25">
      <c r="C1" s="95" t="s">
        <v>1376</v>
      </c>
      <c r="D1" s="96"/>
      <c r="E1" s="96"/>
      <c r="F1" s="96"/>
      <c r="G1" s="96"/>
      <c r="H1" s="96"/>
      <c r="I1" s="96"/>
      <c r="J1" s="97"/>
      <c r="K1" s="72">
        <f>L27</f>
        <v>0.20660000000000003</v>
      </c>
      <c r="L1" s="73"/>
    </row>
    <row r="2" spans="1:12" ht="27" customHeight="1" thickBot="1" x14ac:dyDescent="0.3">
      <c r="C2" s="98"/>
      <c r="D2" s="99"/>
      <c r="E2" s="99"/>
      <c r="F2" s="99"/>
      <c r="G2" s="99"/>
      <c r="H2" s="99"/>
      <c r="I2" s="99"/>
      <c r="J2" s="100"/>
      <c r="K2" s="74"/>
      <c r="L2" s="75"/>
    </row>
    <row r="4" spans="1:12" x14ac:dyDescent="0.25">
      <c r="A4" s="19"/>
      <c r="C4" s="76" t="s">
        <v>126</v>
      </c>
      <c r="D4" s="76"/>
      <c r="E4" s="76"/>
      <c r="F4" s="69" t="s">
        <v>35</v>
      </c>
    </row>
    <row r="5" spans="1:12" x14ac:dyDescent="0.25">
      <c r="A5" s="19"/>
    </row>
    <row r="6" spans="1:12" x14ac:dyDescent="0.25">
      <c r="A6" s="107" t="s">
        <v>1778</v>
      </c>
    </row>
    <row r="7" spans="1:12" x14ac:dyDescent="0.25">
      <c r="A7" s="107"/>
    </row>
    <row r="8" spans="1:12" x14ac:dyDescent="0.25">
      <c r="A8" s="107"/>
    </row>
    <row r="9" spans="1:12" x14ac:dyDescent="0.25">
      <c r="A9" s="107"/>
    </row>
    <row r="10" spans="1:12" x14ac:dyDescent="0.25">
      <c r="A10" s="107"/>
    </row>
    <row r="11" spans="1:12" x14ac:dyDescent="0.25">
      <c r="A11" s="107"/>
    </row>
    <row r="12" spans="1:12" x14ac:dyDescent="0.25">
      <c r="A12" s="107"/>
    </row>
    <row r="13" spans="1:12" x14ac:dyDescent="0.25">
      <c r="A13" s="107"/>
    </row>
    <row r="14" spans="1:12" x14ac:dyDescent="0.25">
      <c r="A14" s="107"/>
    </row>
    <row r="15" spans="1:12" x14ac:dyDescent="0.25">
      <c r="A15" s="107"/>
    </row>
    <row r="16" spans="1:12" x14ac:dyDescent="0.25">
      <c r="A16" s="107"/>
    </row>
    <row r="17" spans="1:19" x14ac:dyDescent="0.25">
      <c r="A17" s="107"/>
    </row>
    <row r="18" spans="1:19" x14ac:dyDescent="0.25">
      <c r="A18" s="107"/>
    </row>
    <row r="19" spans="1:19" x14ac:dyDescent="0.25">
      <c r="A19" s="107"/>
      <c r="C19" s="77" t="s">
        <v>149</v>
      </c>
      <c r="D19" s="78"/>
      <c r="E19" s="78"/>
      <c r="F19" s="78"/>
      <c r="Q19" s="93" t="s">
        <v>128</v>
      </c>
      <c r="R19" s="94"/>
      <c r="S19" s="4"/>
    </row>
    <row r="20" spans="1:19" x14ac:dyDescent="0.25">
      <c r="A20" s="107"/>
      <c r="Q20" s="3"/>
      <c r="R20" s="4"/>
      <c r="S20" s="4"/>
    </row>
    <row r="21" spans="1:19" ht="105" x14ac:dyDescent="0.25">
      <c r="A21" s="107"/>
      <c r="C21" s="9" t="s">
        <v>37</v>
      </c>
      <c r="D21" s="9" t="s">
        <v>38</v>
      </c>
      <c r="E21" s="11" t="s">
        <v>39</v>
      </c>
      <c r="F21" s="9" t="s">
        <v>40</v>
      </c>
      <c r="G21" s="9" t="s">
        <v>41</v>
      </c>
      <c r="H21" s="9" t="s">
        <v>42</v>
      </c>
      <c r="I21" s="11" t="s">
        <v>43</v>
      </c>
      <c r="J21" s="13" t="s">
        <v>44</v>
      </c>
      <c r="K21" s="13" t="s">
        <v>45</v>
      </c>
      <c r="L21" s="14" t="s">
        <v>46</v>
      </c>
    </row>
    <row r="22" spans="1:19" ht="78.75" x14ac:dyDescent="0.25">
      <c r="C22" s="2" t="s">
        <v>47</v>
      </c>
      <c r="D22" s="6">
        <v>0.2</v>
      </c>
      <c r="E22" s="10" t="s">
        <v>48</v>
      </c>
      <c r="F22" s="1" t="s">
        <v>1377</v>
      </c>
      <c r="G22" s="2" t="s">
        <v>1378</v>
      </c>
      <c r="H22" s="2" t="s">
        <v>1379</v>
      </c>
      <c r="I22" s="5">
        <v>6</v>
      </c>
      <c r="J22" s="5">
        <v>0</v>
      </c>
      <c r="K22" s="6">
        <v>0</v>
      </c>
      <c r="L22" s="8">
        <v>0</v>
      </c>
      <c r="Q22" s="3" t="str">
        <f>C22</f>
        <v>1</v>
      </c>
      <c r="R22" s="4">
        <f>IF(F4="Trimestre I",L22,IF(F4="Trimestre II",#REF!,IF(F4="Trimestre III",#REF!,IF(F4="Trimestre IV",#REF!))))</f>
        <v>0</v>
      </c>
      <c r="S22" s="4"/>
    </row>
    <row r="23" spans="1:19" ht="78.75" x14ac:dyDescent="0.25">
      <c r="C23" s="2" t="s">
        <v>54</v>
      </c>
      <c r="D23" s="6">
        <v>0.2</v>
      </c>
      <c r="E23" s="10" t="s">
        <v>48</v>
      </c>
      <c r="F23" s="1" t="s">
        <v>1380</v>
      </c>
      <c r="G23" s="2" t="s">
        <v>1381</v>
      </c>
      <c r="H23" s="2" t="s">
        <v>1382</v>
      </c>
      <c r="I23" s="5">
        <v>60000000</v>
      </c>
      <c r="J23" s="5">
        <v>13185904</v>
      </c>
      <c r="K23" s="6">
        <v>0.22</v>
      </c>
      <c r="L23" s="8">
        <v>0.22</v>
      </c>
      <c r="Q23" s="3" t="str">
        <f>C23</f>
        <v>2</v>
      </c>
      <c r="R23" s="4">
        <f>IF(F4="Trimestre I",L23,IF(F4="Trimestre II",#REF!,IF(F4="Trimestre III",#REF!,IF(F4="Trimestre IV",#REF!))))</f>
        <v>0.22</v>
      </c>
      <c r="S23" s="4"/>
    </row>
    <row r="24" spans="1:19" ht="78.75" x14ac:dyDescent="0.25">
      <c r="C24" s="2" t="s">
        <v>136</v>
      </c>
      <c r="D24" s="6">
        <v>0.2</v>
      </c>
      <c r="E24" s="10" t="s">
        <v>48</v>
      </c>
      <c r="F24" s="1" t="s">
        <v>1383</v>
      </c>
      <c r="G24" s="2" t="s">
        <v>1384</v>
      </c>
      <c r="H24" s="2" t="s">
        <v>1385</v>
      </c>
      <c r="I24" s="6">
        <v>1</v>
      </c>
      <c r="J24" s="6">
        <v>2.86E-2</v>
      </c>
      <c r="K24" s="6">
        <v>2.86E-2</v>
      </c>
      <c r="L24" s="8">
        <v>2.8000000000000001E-2</v>
      </c>
      <c r="Q24" s="3" t="str">
        <f>C24</f>
        <v>3</v>
      </c>
      <c r="R24" s="4">
        <f>IF(F4="Trimestre I",L24,IF(F4="Trimestre II",#REF!,IF(F4="Trimestre III",#REF!,IF(F4="Trimestre IV",#REF!))))</f>
        <v>2.8000000000000001E-2</v>
      </c>
      <c r="S24" s="4"/>
    </row>
    <row r="25" spans="1:19" ht="78.75" x14ac:dyDescent="0.25">
      <c r="C25" s="2" t="s">
        <v>57</v>
      </c>
      <c r="D25" s="6">
        <v>0.2</v>
      </c>
      <c r="E25" s="10" t="s">
        <v>48</v>
      </c>
      <c r="F25" s="1" t="s">
        <v>1386</v>
      </c>
      <c r="G25" s="2" t="s">
        <v>1387</v>
      </c>
      <c r="H25" s="2" t="s">
        <v>1388</v>
      </c>
      <c r="I25" s="6">
        <v>1</v>
      </c>
      <c r="J25" s="6">
        <v>0.78569999999999995</v>
      </c>
      <c r="K25" s="6">
        <v>0.78569999999999995</v>
      </c>
      <c r="L25" s="8">
        <v>0.78500000000000003</v>
      </c>
      <c r="Q25" s="3" t="str">
        <f>C25</f>
        <v>4</v>
      </c>
      <c r="R25" s="4">
        <f>IF(F4="Trimestre I",L25,IF(F4="Trimestre II",#REF!,IF(F4="Trimestre III",#REF!,IF(F4="Trimestre IV",#REF!))))</f>
        <v>0.78500000000000003</v>
      </c>
      <c r="S25" s="4"/>
    </row>
    <row r="26" spans="1:19" ht="57" x14ac:dyDescent="0.25">
      <c r="C26" s="2" t="s">
        <v>143</v>
      </c>
      <c r="D26" s="6">
        <v>0.2</v>
      </c>
      <c r="E26" s="10" t="s">
        <v>231</v>
      </c>
      <c r="F26" s="1" t="s">
        <v>1389</v>
      </c>
      <c r="G26" s="2" t="s">
        <v>1390</v>
      </c>
      <c r="H26" s="2" t="s">
        <v>1391</v>
      </c>
      <c r="I26" s="5">
        <v>1</v>
      </c>
      <c r="J26" s="5">
        <v>0</v>
      </c>
      <c r="K26" s="6">
        <v>0</v>
      </c>
      <c r="L26" s="8">
        <v>0</v>
      </c>
      <c r="Q26" s="3" t="str">
        <f>C26</f>
        <v>5</v>
      </c>
      <c r="R26" s="4">
        <f>IF(F4="Trimestre I",L26,IF(F4="Trimestre II",#REF!,IF(F4="Trimestre III",#REF!,IF(F4="Trimestre IV",#REF!))))</f>
        <v>0</v>
      </c>
      <c r="S26" s="4"/>
    </row>
    <row r="27" spans="1:19" x14ac:dyDescent="0.25">
      <c r="C27" s="76" t="s">
        <v>122</v>
      </c>
      <c r="D27" s="76"/>
      <c r="E27" s="76"/>
      <c r="F27" s="76"/>
      <c r="G27" s="76"/>
      <c r="H27" s="76"/>
      <c r="I27" s="76"/>
      <c r="J27" s="2" t="s">
        <v>123</v>
      </c>
      <c r="K27" s="2" t="s">
        <v>123</v>
      </c>
      <c r="L27" s="7">
        <f>SUMPRODUCT(D22:D26,L22:L26)</f>
        <v>0.20660000000000003</v>
      </c>
      <c r="Q27" s="3" t="s">
        <v>124</v>
      </c>
      <c r="R27" s="4">
        <f>IF(F4="Trimestre I",L27,IF(F4="Trimestre II",#REF!,IF(F4="Trimestre III",#REF!,IF(F4="Trimestre IV",#REF!))))</f>
        <v>0.20660000000000003</v>
      </c>
      <c r="S27" s="4">
        <f>100%-R27</f>
        <v>0.79339999999999999</v>
      </c>
    </row>
    <row r="28" spans="1:19" x14ac:dyDescent="0.25">
      <c r="Q28" s="3"/>
      <c r="R28" s="4" t="s">
        <v>1</v>
      </c>
      <c r="S28" s="4" t="s">
        <v>2</v>
      </c>
    </row>
  </sheetData>
  <sheetProtection algorithmName="SHA-512" hashValue="LSqxkZPE7j3qIV9VkOG540+3D7i2N5kwsePGxVTMTG/X/Qylt3E8BzmzUVUqDhY3i26w8aNYcGrTrz3jYCp+Rg==" saltValue="RGfUnDsAxyh/FewR0t5h8g==" spinCount="100000" sheet="1" objects="1" scenarios="1"/>
  <mergeCells count="7">
    <mergeCell ref="Q19:R19"/>
    <mergeCell ref="K1:L2"/>
    <mergeCell ref="C1:J2"/>
    <mergeCell ref="A6:A21"/>
    <mergeCell ref="C27:I27"/>
    <mergeCell ref="C4:E4"/>
    <mergeCell ref="C19:F19"/>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9C20B-E31B-4020-A87C-6933C22E4EE9}">
  <dimension ref="A1:S32"/>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6.140625" customWidth="1"/>
    <col min="4" max="4" width="8.28515625" bestFit="1" customWidth="1"/>
    <col min="5" max="5" width="5.140625" customWidth="1"/>
    <col min="6" max="6" width="56.5703125" customWidth="1"/>
    <col min="7" max="8" width="35.5703125" customWidth="1"/>
    <col min="9" max="9" width="8.140625" customWidth="1"/>
    <col min="10" max="10" width="6" customWidth="1"/>
    <col min="11" max="11" width="8.28515625" bestFit="1" customWidth="1"/>
    <col min="12" max="12" width="10" bestFit="1"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1392</v>
      </c>
      <c r="D1" s="96"/>
      <c r="E1" s="96"/>
      <c r="F1" s="96"/>
      <c r="G1" s="96"/>
      <c r="H1" s="96"/>
      <c r="I1" s="96"/>
      <c r="J1" s="97"/>
      <c r="K1" s="72">
        <f>L31</f>
        <v>1.6289999999999999E-2</v>
      </c>
      <c r="L1" s="73"/>
    </row>
    <row r="2" spans="1:12" ht="27" customHeight="1" thickBot="1" x14ac:dyDescent="0.3">
      <c r="C2" s="98"/>
      <c r="D2" s="99"/>
      <c r="E2" s="99"/>
      <c r="F2" s="99"/>
      <c r="G2" s="99"/>
      <c r="H2" s="99"/>
      <c r="I2" s="99"/>
      <c r="J2" s="100"/>
      <c r="K2" s="74"/>
      <c r="L2" s="75"/>
    </row>
    <row r="3" spans="1:12" x14ac:dyDescent="0.25"/>
    <row r="4" spans="1:12" x14ac:dyDescent="0.25">
      <c r="A4" s="19"/>
      <c r="C4" s="76" t="s">
        <v>126</v>
      </c>
      <c r="D4" s="76"/>
      <c r="E4" s="76"/>
      <c r="F4" s="69" t="s">
        <v>35</v>
      </c>
    </row>
    <row r="5" spans="1:12" x14ac:dyDescent="0.25">
      <c r="A5" s="19"/>
    </row>
    <row r="6" spans="1:12" ht="14.45" customHeight="1" x14ac:dyDescent="0.25">
      <c r="A6" s="112" t="s">
        <v>1781</v>
      </c>
    </row>
    <row r="7" spans="1:12" x14ac:dyDescent="0.25">
      <c r="A7" s="84"/>
    </row>
    <row r="8" spans="1:12" x14ac:dyDescent="0.25">
      <c r="A8" s="84"/>
    </row>
    <row r="9" spans="1:12" x14ac:dyDescent="0.25">
      <c r="A9" s="84"/>
    </row>
    <row r="10" spans="1:12" x14ac:dyDescent="0.25">
      <c r="A10" s="84"/>
    </row>
    <row r="11" spans="1:12" ht="14.45" customHeight="1"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ht="21" customHeight="1" x14ac:dyDescent="0.25">
      <c r="A19" s="84"/>
      <c r="C19" s="77" t="s">
        <v>36</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165" x14ac:dyDescent="0.25">
      <c r="C22" s="2" t="s">
        <v>47</v>
      </c>
      <c r="D22" s="6">
        <v>0.12</v>
      </c>
      <c r="E22" s="10" t="s">
        <v>48</v>
      </c>
      <c r="F22" s="1" t="s">
        <v>1393</v>
      </c>
      <c r="G22" s="2" t="s">
        <v>1394</v>
      </c>
      <c r="H22" s="2" t="s">
        <v>1395</v>
      </c>
      <c r="I22" s="5">
        <v>2</v>
      </c>
      <c r="J22" s="5">
        <v>0</v>
      </c>
      <c r="K22" s="6">
        <v>0</v>
      </c>
      <c r="L22" s="8">
        <v>0</v>
      </c>
      <c r="Q22" s="3" t="str">
        <f t="shared" ref="Q22:Q27" si="0">C22</f>
        <v>1</v>
      </c>
      <c r="R22" s="4">
        <f>IF(F4="Trimestre I",L22,IF(F4="Trimestre II",#REF!,IF(F4="Trimestre III",#REF!,IF(F4="Trimestre IV",#REF!))))</f>
        <v>0</v>
      </c>
      <c r="S22" s="4"/>
    </row>
    <row r="23" spans="1:19" ht="135" x14ac:dyDescent="0.25">
      <c r="C23" s="2" t="s">
        <v>54</v>
      </c>
      <c r="D23" s="6">
        <v>0.13</v>
      </c>
      <c r="E23" s="10" t="s">
        <v>231</v>
      </c>
      <c r="F23" s="1" t="s">
        <v>1396</v>
      </c>
      <c r="G23" s="2" t="s">
        <v>1397</v>
      </c>
      <c r="H23" s="2" t="s">
        <v>1398</v>
      </c>
      <c r="I23" s="5">
        <v>1</v>
      </c>
      <c r="J23" s="5">
        <v>0</v>
      </c>
      <c r="K23" s="6">
        <v>0</v>
      </c>
      <c r="L23" s="8">
        <v>0</v>
      </c>
      <c r="Q23" s="3" t="str">
        <f t="shared" si="0"/>
        <v>2</v>
      </c>
      <c r="R23" s="4">
        <f>IF(F4="Trimestre I",L23,IF(F4="Trimestre II",#REF!,IF(F4="Trimestre III",#REF!,IF(F4="Trimestre IV",#REF!))))</f>
        <v>0</v>
      </c>
      <c r="S23" s="4"/>
    </row>
    <row r="24" spans="1:19" ht="78.75" x14ac:dyDescent="0.25">
      <c r="C24" s="2" t="s">
        <v>136</v>
      </c>
      <c r="D24" s="6">
        <v>0.12</v>
      </c>
      <c r="E24" s="10" t="s">
        <v>48</v>
      </c>
      <c r="F24" s="1" t="s">
        <v>1399</v>
      </c>
      <c r="G24" s="2" t="s">
        <v>1400</v>
      </c>
      <c r="H24" s="2" t="s">
        <v>1401</v>
      </c>
      <c r="I24" s="5">
        <v>1</v>
      </c>
      <c r="J24" s="5">
        <v>0</v>
      </c>
      <c r="K24" s="6">
        <v>0</v>
      </c>
      <c r="L24" s="8">
        <v>0</v>
      </c>
      <c r="Q24" s="3" t="str">
        <f t="shared" si="0"/>
        <v>3</v>
      </c>
      <c r="R24" s="4">
        <f>IF(F4="Trimestre I",L24,IF(F4="Trimestre II",#REF!,IF(F4="Trimestre III",#REF!,IF(F4="Trimestre IV",#REF!))))</f>
        <v>0</v>
      </c>
      <c r="S24" s="4"/>
    </row>
    <row r="25" spans="1:19" ht="150" x14ac:dyDescent="0.25">
      <c r="C25" s="2" t="s">
        <v>57</v>
      </c>
      <c r="D25" s="6">
        <v>0.12</v>
      </c>
      <c r="E25" s="10" t="s">
        <v>48</v>
      </c>
      <c r="F25" s="1" t="s">
        <v>1402</v>
      </c>
      <c r="G25" s="2" t="s">
        <v>1403</v>
      </c>
      <c r="H25" s="2" t="s">
        <v>1404</v>
      </c>
      <c r="I25" s="5">
        <v>2</v>
      </c>
      <c r="J25" s="5">
        <v>0</v>
      </c>
      <c r="K25" s="6">
        <v>0</v>
      </c>
      <c r="L25" s="8">
        <v>0</v>
      </c>
      <c r="Q25" s="3" t="str">
        <f t="shared" si="0"/>
        <v>4</v>
      </c>
      <c r="R25" s="4">
        <f>IF(F4="Trimestre I",L25,IF(F4="Trimestre II",#REF!,IF(F4="Trimestre III",#REF!,IF(F4="Trimestre IV",#REF!))))</f>
        <v>0</v>
      </c>
      <c r="S25" s="4"/>
    </row>
    <row r="26" spans="1:19" ht="135" x14ac:dyDescent="0.25">
      <c r="C26" s="2" t="s">
        <v>143</v>
      </c>
      <c r="D26" s="6">
        <v>0.13</v>
      </c>
      <c r="E26" s="10" t="s">
        <v>48</v>
      </c>
      <c r="F26" s="1" t="s">
        <v>1405</v>
      </c>
      <c r="G26" s="2" t="s">
        <v>1406</v>
      </c>
      <c r="H26" s="2" t="s">
        <v>1407</v>
      </c>
      <c r="I26" s="5">
        <v>30</v>
      </c>
      <c r="J26" s="5">
        <v>1</v>
      </c>
      <c r="K26" s="6">
        <v>3.3000000000000002E-2</v>
      </c>
      <c r="L26" s="8">
        <v>3.3000000000000002E-2</v>
      </c>
      <c r="Q26" s="3" t="str">
        <f t="shared" si="0"/>
        <v>5</v>
      </c>
      <c r="R26" s="4">
        <f>IF(F4="Trimestre I",L26,IF(F4="Trimestre II",#REF!,IF(F4="Trimestre III",#REF!,IF(F4="Trimestre IV",#REF!))))</f>
        <v>3.3000000000000002E-2</v>
      </c>
      <c r="S26" s="4"/>
    </row>
    <row r="27" spans="1:19" x14ac:dyDescent="0.25">
      <c r="C27" s="101" t="s">
        <v>163</v>
      </c>
      <c r="D27" s="80">
        <v>0.13</v>
      </c>
      <c r="E27" s="81" t="s">
        <v>48</v>
      </c>
      <c r="F27" s="82" t="s">
        <v>1408</v>
      </c>
      <c r="G27" s="2" t="s">
        <v>1409</v>
      </c>
      <c r="H27" s="2" t="s">
        <v>1410</v>
      </c>
      <c r="I27" s="5">
        <v>10</v>
      </c>
      <c r="J27" s="5">
        <v>0</v>
      </c>
      <c r="K27" s="6">
        <v>0</v>
      </c>
      <c r="L27" s="102">
        <v>0</v>
      </c>
      <c r="Q27" s="3" t="str">
        <f t="shared" si="0"/>
        <v>6</v>
      </c>
      <c r="R27" s="4">
        <f>IF(F4="Trimestre I",L27,IF(F4="Trimestre II",#REF!,IF(F4="Trimestre III",#REF!,IF(F4="Trimestre IV",#REF!))))</f>
        <v>0</v>
      </c>
      <c r="S27" s="4"/>
    </row>
    <row r="28" spans="1:19" x14ac:dyDescent="0.25">
      <c r="C28" s="101"/>
      <c r="D28" s="80"/>
      <c r="E28" s="81"/>
      <c r="F28" s="82"/>
      <c r="G28" s="2" t="s">
        <v>1411</v>
      </c>
      <c r="H28" s="2" t="s">
        <v>1412</v>
      </c>
      <c r="I28" s="5">
        <v>6</v>
      </c>
      <c r="J28" s="5">
        <v>0</v>
      </c>
      <c r="K28" s="6">
        <v>0</v>
      </c>
      <c r="L28" s="102"/>
      <c r="Q28" s="3" t="str">
        <f>C29</f>
        <v>7</v>
      </c>
      <c r="R28" s="4">
        <f>IF(F4="Trimestre I",L29,IF(F4="Trimestre II",#REF!,IF(F4="Trimestre III",#REF!,IF(F4="Trimestre IV",#REF!))))</f>
        <v>0.1</v>
      </c>
      <c r="S28" s="4"/>
    </row>
    <row r="29" spans="1:19" ht="78.75" x14ac:dyDescent="0.25">
      <c r="C29" s="2" t="s">
        <v>61</v>
      </c>
      <c r="D29" s="6">
        <v>0.12</v>
      </c>
      <c r="E29" s="10" t="s">
        <v>48</v>
      </c>
      <c r="F29" s="1" t="s">
        <v>1413</v>
      </c>
      <c r="G29" s="2" t="s">
        <v>1414</v>
      </c>
      <c r="H29" s="2" t="s">
        <v>1415</v>
      </c>
      <c r="I29" s="5">
        <v>30</v>
      </c>
      <c r="J29" s="5">
        <v>3</v>
      </c>
      <c r="K29" s="6">
        <v>0.1</v>
      </c>
      <c r="L29" s="8">
        <v>0.1</v>
      </c>
      <c r="Q29" s="3" t="str">
        <f>C30</f>
        <v>8</v>
      </c>
      <c r="R29" s="4">
        <f>IF(F4="Trimestre I",L30,IF(F4="Trimestre II",#REF!,IF(F4="Trimestre III",#REF!,IF(F4="Trimestre IV",#REF!))))</f>
        <v>0</v>
      </c>
      <c r="S29" s="4"/>
    </row>
    <row r="30" spans="1:19" ht="90" x14ac:dyDescent="0.25">
      <c r="C30" s="2" t="s">
        <v>64</v>
      </c>
      <c r="D30" s="6">
        <v>0.13</v>
      </c>
      <c r="E30" s="10" t="s">
        <v>48</v>
      </c>
      <c r="F30" s="1" t="s">
        <v>1416</v>
      </c>
      <c r="G30" s="2" t="s">
        <v>1417</v>
      </c>
      <c r="H30" s="2" t="s">
        <v>1418</v>
      </c>
      <c r="I30" s="5">
        <v>2</v>
      </c>
      <c r="J30" s="5">
        <v>0</v>
      </c>
      <c r="K30" s="6">
        <v>0</v>
      </c>
      <c r="L30" s="8">
        <v>0</v>
      </c>
      <c r="Q30" s="3"/>
      <c r="R30" s="4"/>
      <c r="S30" s="4"/>
    </row>
    <row r="31" spans="1:19" x14ac:dyDescent="0.25">
      <c r="C31" s="76" t="s">
        <v>122</v>
      </c>
      <c r="D31" s="76"/>
      <c r="E31" s="76"/>
      <c r="F31" s="76"/>
      <c r="G31" s="76"/>
      <c r="H31" s="76"/>
      <c r="I31" s="76"/>
      <c r="J31" s="2" t="s">
        <v>123</v>
      </c>
      <c r="K31" s="2" t="s">
        <v>123</v>
      </c>
      <c r="L31" s="7">
        <f>SUMPRODUCT(D22:D30,L22:L30)</f>
        <v>1.6289999999999999E-2</v>
      </c>
      <c r="Q31" s="3" t="s">
        <v>124</v>
      </c>
      <c r="R31" s="4">
        <f>IF(F4="Trimestre I",L31,IF(F4="Trimestre II",#REF!,IF(F4="Trimestre III",#REF!,IF(F4="Trimestre IV",#REF!))))</f>
        <v>1.6289999999999999E-2</v>
      </c>
      <c r="S31" s="4">
        <f>100%-R31</f>
        <v>0.98370999999999997</v>
      </c>
    </row>
    <row r="32" spans="1:19" hidden="1" x14ac:dyDescent="0.25">
      <c r="Q32" s="3"/>
      <c r="R32" s="4" t="s">
        <v>1</v>
      </c>
      <c r="S32" s="4" t="s">
        <v>2</v>
      </c>
    </row>
  </sheetData>
  <sheetProtection algorithmName="SHA-512" hashValue="hDAk9JbiRkANKYNYPiGUqZTpU9ZatFJrNgfKBg725+klXX3ps/gTKSdoGCyY+XOazuLumILNnuqCenMK+al2gg==" saltValue="6D+BBC2cpdlm1mmk4J6weQ==" spinCount="100000" sheet="1" objects="1" scenarios="1"/>
  <mergeCells count="12">
    <mergeCell ref="C1:J2"/>
    <mergeCell ref="K1:L2"/>
    <mergeCell ref="C4:E4"/>
    <mergeCell ref="C19:F19"/>
    <mergeCell ref="A6:A21"/>
    <mergeCell ref="Q19:R19"/>
    <mergeCell ref="C31:I31"/>
    <mergeCell ref="C27:C28"/>
    <mergeCell ref="D27:D28"/>
    <mergeCell ref="E27:E28"/>
    <mergeCell ref="F27:F28"/>
    <mergeCell ref="L27:L28"/>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8"/>
  <sheetViews>
    <sheetView showGridLines="0" showRowColHeaders="0" zoomScaleNormal="100" workbookViewId="0">
      <pane ySplit="21" topLeftCell="A22" activePane="bottomLeft" state="frozenSplit"/>
      <selection pane="bottomLeft" activeCell="A23" sqref="A23"/>
    </sheetView>
  </sheetViews>
  <sheetFormatPr baseColWidth="10" defaultColWidth="0" defaultRowHeight="15" zeroHeight="1" x14ac:dyDescent="0.25"/>
  <cols>
    <col min="1" max="1" width="61.5703125" customWidth="1"/>
    <col min="2" max="2" width="3" customWidth="1"/>
    <col min="3" max="3" width="4" customWidth="1"/>
    <col min="4" max="4" width="7.140625" bestFit="1" customWidth="1"/>
    <col min="5" max="5" width="5" customWidth="1"/>
    <col min="6" max="6" width="56.5703125" customWidth="1"/>
    <col min="7" max="8" width="35.5703125" customWidth="1"/>
    <col min="9" max="9" width="10.140625" customWidth="1"/>
    <col min="10" max="10" width="8.85546875" customWidth="1"/>
    <col min="11" max="11" width="9.85546875" customWidth="1"/>
    <col min="12" max="12" width="9.5703125" customWidth="1"/>
    <col min="13" max="13" width="6" hidden="1" customWidth="1"/>
    <col min="14" max="15" width="11.42578125" hidden="1" customWidth="1"/>
    <col min="16" max="16" width="3" hidden="1" customWidth="1"/>
    <col min="17" max="17" width="3" style="29" hidden="1" customWidth="1"/>
    <col min="18" max="18" width="7.42578125" style="29" hidden="1" customWidth="1"/>
    <col min="19" max="19" width="7.7109375" style="44" hidden="1" customWidth="1"/>
    <col min="20" max="20" width="8.140625" style="29" hidden="1" customWidth="1"/>
    <col min="21" max="16384" width="11.42578125" hidden="1"/>
  </cols>
  <sheetData>
    <row r="1" spans="1:21" ht="12" customHeight="1" x14ac:dyDescent="0.25">
      <c r="C1" s="85" t="s">
        <v>33</v>
      </c>
      <c r="D1" s="86"/>
      <c r="E1" s="86"/>
      <c r="F1" s="86"/>
      <c r="G1" s="86"/>
      <c r="H1" s="86"/>
      <c r="I1" s="86"/>
      <c r="J1" s="87"/>
      <c r="K1" s="72">
        <f>L47</f>
        <v>0.68247999999999998</v>
      </c>
      <c r="L1" s="73"/>
      <c r="M1" s="15"/>
    </row>
    <row r="2" spans="1:21" ht="27" customHeight="1" thickBot="1" x14ac:dyDescent="0.3">
      <c r="C2" s="88"/>
      <c r="D2" s="89"/>
      <c r="E2" s="89"/>
      <c r="F2" s="89"/>
      <c r="G2" s="89"/>
      <c r="H2" s="89"/>
      <c r="I2" s="89"/>
      <c r="J2" s="90"/>
      <c r="K2" s="74"/>
      <c r="L2" s="75"/>
      <c r="M2" s="15"/>
      <c r="N2" s="21"/>
      <c r="O2" s="21"/>
      <c r="P2" s="21"/>
      <c r="Q2" s="32"/>
      <c r="R2" s="32"/>
      <c r="S2" s="45"/>
      <c r="T2" s="32"/>
      <c r="U2" s="21"/>
    </row>
    <row r="3" spans="1:21" ht="14.45" customHeight="1" x14ac:dyDescent="0.25">
      <c r="N3" s="21"/>
      <c r="O3" s="21"/>
      <c r="P3" s="21"/>
      <c r="Q3" s="32"/>
      <c r="R3" s="32"/>
      <c r="S3" s="45"/>
      <c r="T3" s="32"/>
      <c r="U3" s="21"/>
    </row>
    <row r="4" spans="1:21" ht="14.45" customHeight="1" x14ac:dyDescent="0.25">
      <c r="A4" s="19"/>
      <c r="C4" s="76" t="s">
        <v>34</v>
      </c>
      <c r="D4" s="76"/>
      <c r="E4" s="76"/>
      <c r="F4" s="69" t="s">
        <v>35</v>
      </c>
      <c r="N4" s="21"/>
      <c r="O4" s="21"/>
      <c r="P4" s="21"/>
      <c r="Q4" s="32"/>
      <c r="R4" s="32"/>
      <c r="S4" s="45"/>
      <c r="T4" s="32"/>
      <c r="U4" s="21"/>
    </row>
    <row r="5" spans="1:21" ht="14.45" customHeight="1" x14ac:dyDescent="0.25">
      <c r="A5" s="19"/>
      <c r="N5" s="21"/>
      <c r="O5" s="21"/>
      <c r="P5" s="21"/>
      <c r="Q5" s="32"/>
      <c r="R5" s="32"/>
      <c r="S5" s="45"/>
      <c r="T5" s="32"/>
      <c r="U5" s="21"/>
    </row>
    <row r="6" spans="1:21" ht="14.45" customHeight="1" x14ac:dyDescent="0.25">
      <c r="A6" s="84" t="s">
        <v>1786</v>
      </c>
      <c r="N6" s="21"/>
      <c r="O6" s="21"/>
      <c r="P6" s="21"/>
      <c r="Q6" s="32"/>
      <c r="R6" s="32"/>
      <c r="S6" s="45"/>
      <c r="T6" s="32"/>
      <c r="U6" s="21"/>
    </row>
    <row r="7" spans="1:21" ht="14.45" customHeight="1" x14ac:dyDescent="0.25">
      <c r="A7" s="84"/>
      <c r="F7" s="12"/>
      <c r="N7" s="21"/>
      <c r="O7" s="21"/>
      <c r="P7" s="21"/>
      <c r="Q7" s="32"/>
      <c r="R7" s="32"/>
      <c r="S7" s="45"/>
      <c r="T7" s="32"/>
      <c r="U7" s="21"/>
    </row>
    <row r="8" spans="1:21" ht="14.45" customHeight="1" x14ac:dyDescent="0.25">
      <c r="A8" s="84"/>
      <c r="N8" s="21"/>
      <c r="O8" s="21"/>
      <c r="P8" s="21"/>
      <c r="Q8" s="32"/>
      <c r="R8" s="32"/>
      <c r="S8" s="45"/>
      <c r="T8" s="32"/>
      <c r="U8" s="21"/>
    </row>
    <row r="9" spans="1:21" ht="14.45" customHeight="1" x14ac:dyDescent="0.25">
      <c r="A9" s="84"/>
      <c r="N9" s="21"/>
      <c r="O9" s="21"/>
      <c r="P9" s="21"/>
      <c r="Q9" s="32"/>
      <c r="R9" s="32"/>
      <c r="S9" s="45"/>
      <c r="T9" s="32"/>
      <c r="U9" s="21"/>
    </row>
    <row r="10" spans="1:21" ht="14.45" customHeight="1" x14ac:dyDescent="0.25">
      <c r="A10" s="84"/>
      <c r="N10" s="21"/>
      <c r="O10" s="21"/>
      <c r="P10" s="21"/>
      <c r="Q10" s="32"/>
      <c r="R10" s="32"/>
      <c r="S10" s="45"/>
      <c r="T10" s="32"/>
      <c r="U10" s="21"/>
    </row>
    <row r="11" spans="1:21" ht="14.45" customHeight="1" x14ac:dyDescent="0.25">
      <c r="A11" s="84"/>
      <c r="N11" s="21"/>
      <c r="O11" s="21"/>
      <c r="P11" s="21"/>
      <c r="Q11" s="32"/>
      <c r="R11" s="32"/>
      <c r="S11" s="45"/>
      <c r="T11" s="32"/>
      <c r="U11" s="21"/>
    </row>
    <row r="12" spans="1:21" ht="14.45" customHeight="1" x14ac:dyDescent="0.25">
      <c r="A12" s="84"/>
      <c r="N12" s="21"/>
      <c r="O12" s="21"/>
      <c r="P12" s="21"/>
      <c r="Q12" s="32"/>
      <c r="R12" s="32"/>
      <c r="S12" s="45"/>
      <c r="T12" s="32"/>
      <c r="U12" s="21"/>
    </row>
    <row r="13" spans="1:21" x14ac:dyDescent="0.25">
      <c r="A13" s="84"/>
      <c r="N13" s="33"/>
      <c r="O13" s="33"/>
      <c r="P13" s="33"/>
      <c r="Q13" s="33"/>
      <c r="R13" s="33"/>
      <c r="S13" s="46"/>
      <c r="T13" s="33"/>
      <c r="U13" s="33"/>
    </row>
    <row r="14" spans="1:21" x14ac:dyDescent="0.25">
      <c r="A14" s="84"/>
      <c r="N14" s="33"/>
      <c r="O14" s="33"/>
      <c r="P14" s="33"/>
      <c r="Q14" s="33"/>
      <c r="R14" s="33"/>
      <c r="S14" s="46"/>
      <c r="T14" s="33"/>
      <c r="U14" s="33"/>
    </row>
    <row r="15" spans="1:21" x14ac:dyDescent="0.25">
      <c r="A15" s="84"/>
      <c r="N15" s="33"/>
      <c r="O15" s="33"/>
      <c r="P15" s="33"/>
      <c r="Q15" s="33"/>
      <c r="R15" s="33"/>
      <c r="S15" s="46"/>
      <c r="T15" s="33"/>
      <c r="U15" s="33"/>
    </row>
    <row r="16" spans="1:21" x14ac:dyDescent="0.25">
      <c r="A16" s="84"/>
      <c r="N16" s="33"/>
      <c r="O16" s="33"/>
      <c r="P16" s="33"/>
      <c r="Q16" s="33"/>
      <c r="R16" s="33"/>
      <c r="S16" s="46"/>
      <c r="T16" s="33"/>
      <c r="U16" s="33"/>
    </row>
    <row r="17" spans="1:21" x14ac:dyDescent="0.25">
      <c r="A17" s="84"/>
      <c r="N17" s="33"/>
      <c r="O17" s="33"/>
      <c r="P17" s="33"/>
      <c r="Q17" s="33"/>
      <c r="R17" s="33"/>
      <c r="S17" s="46"/>
      <c r="T17" s="33"/>
      <c r="U17" s="33"/>
    </row>
    <row r="18" spans="1:21" x14ac:dyDescent="0.25">
      <c r="A18" s="84"/>
      <c r="N18" s="33"/>
      <c r="O18" s="33"/>
      <c r="P18" s="33"/>
      <c r="Q18" s="33"/>
      <c r="R18" s="33"/>
      <c r="S18" s="46"/>
      <c r="T18" s="33"/>
      <c r="U18" s="33"/>
    </row>
    <row r="19" spans="1:21" x14ac:dyDescent="0.25">
      <c r="A19" s="84"/>
      <c r="C19" s="77" t="s">
        <v>36</v>
      </c>
      <c r="D19" s="78"/>
      <c r="E19" s="78"/>
      <c r="F19" s="78"/>
      <c r="N19" s="33"/>
      <c r="O19" s="33"/>
      <c r="P19" s="33"/>
      <c r="Q19" s="33"/>
      <c r="R19" s="33"/>
      <c r="S19" s="46"/>
      <c r="T19" s="33"/>
      <c r="U19" s="33"/>
    </row>
    <row r="20" spans="1:21" ht="15.75" thickBot="1" x14ac:dyDescent="0.3">
      <c r="A20" s="84"/>
      <c r="N20" s="33"/>
      <c r="O20" s="33"/>
      <c r="P20" s="33"/>
      <c r="Q20" s="33"/>
      <c r="R20" s="33"/>
      <c r="S20" s="46"/>
      <c r="T20" s="33"/>
      <c r="U20" s="33"/>
    </row>
    <row r="21" spans="1:21" ht="81" customHeight="1" x14ac:dyDescent="0.25">
      <c r="A21" s="84"/>
      <c r="C21" s="35" t="s">
        <v>37</v>
      </c>
      <c r="D21" s="36" t="s">
        <v>38</v>
      </c>
      <c r="E21" s="37" t="s">
        <v>39</v>
      </c>
      <c r="F21" s="36" t="s">
        <v>40</v>
      </c>
      <c r="G21" s="36" t="s">
        <v>41</v>
      </c>
      <c r="H21" s="36" t="s">
        <v>42</v>
      </c>
      <c r="I21" s="37" t="s">
        <v>43</v>
      </c>
      <c r="J21" s="38" t="s">
        <v>44</v>
      </c>
      <c r="K21" s="38" t="s">
        <v>45</v>
      </c>
      <c r="L21" s="39" t="s">
        <v>46</v>
      </c>
      <c r="M21" s="16"/>
      <c r="N21" s="33"/>
      <c r="O21" s="33"/>
      <c r="P21" s="33"/>
      <c r="Q21" s="33"/>
      <c r="R21" s="33"/>
      <c r="S21" s="46"/>
      <c r="T21" s="33"/>
      <c r="U21" s="33"/>
    </row>
    <row r="22" spans="1:21" ht="30" x14ac:dyDescent="0.25">
      <c r="C22" s="79" t="s">
        <v>47</v>
      </c>
      <c r="D22" s="80">
        <v>0.09</v>
      </c>
      <c r="E22" s="81" t="s">
        <v>48</v>
      </c>
      <c r="F22" s="82" t="s">
        <v>49</v>
      </c>
      <c r="G22" s="2" t="s">
        <v>50</v>
      </c>
      <c r="H22" s="2" t="s">
        <v>51</v>
      </c>
      <c r="I22" s="6">
        <v>1</v>
      </c>
      <c r="J22" s="51">
        <v>12</v>
      </c>
      <c r="K22" s="6">
        <v>1</v>
      </c>
      <c r="L22" s="83">
        <v>0.85099999999999998</v>
      </c>
      <c r="M22" s="17"/>
      <c r="N22" s="33"/>
      <c r="O22" s="33"/>
      <c r="P22" s="33"/>
      <c r="Q22" s="33"/>
      <c r="R22" s="34" t="s">
        <v>47</v>
      </c>
      <c r="S22" s="46">
        <v>0.85099999999999998</v>
      </c>
      <c r="T22" s="33"/>
      <c r="U22" s="33"/>
    </row>
    <row r="23" spans="1:21" ht="30" x14ac:dyDescent="0.25">
      <c r="C23" s="79"/>
      <c r="D23" s="80"/>
      <c r="E23" s="81"/>
      <c r="F23" s="82"/>
      <c r="G23" s="2" t="s">
        <v>52</v>
      </c>
      <c r="H23" s="2" t="s">
        <v>53</v>
      </c>
      <c r="I23" s="6">
        <v>1</v>
      </c>
      <c r="J23" s="51">
        <v>3.8719999999999999</v>
      </c>
      <c r="K23" s="6">
        <v>0.55310000000000004</v>
      </c>
      <c r="L23" s="83"/>
      <c r="M23" s="17"/>
      <c r="N23" s="33"/>
      <c r="O23" s="33"/>
      <c r="P23" s="33"/>
      <c r="Q23" s="33"/>
      <c r="R23" s="34" t="s">
        <v>54</v>
      </c>
      <c r="S23" s="46">
        <v>2.5999999999999999E-2</v>
      </c>
      <c r="T23" s="33"/>
      <c r="U23" s="33"/>
    </row>
    <row r="24" spans="1:21" ht="45" x14ac:dyDescent="0.25">
      <c r="C24" s="79"/>
      <c r="D24" s="80"/>
      <c r="E24" s="81"/>
      <c r="F24" s="82"/>
      <c r="G24" s="2" t="s">
        <v>55</v>
      </c>
      <c r="H24" s="2" t="s">
        <v>56</v>
      </c>
      <c r="I24" s="5">
        <v>1</v>
      </c>
      <c r="J24" s="51">
        <v>1</v>
      </c>
      <c r="K24" s="6">
        <v>1</v>
      </c>
      <c r="L24" s="83"/>
      <c r="M24" s="17"/>
      <c r="N24" s="33"/>
      <c r="O24" s="33"/>
      <c r="P24" s="33"/>
      <c r="Q24" s="33"/>
      <c r="R24" s="34" t="s">
        <v>57</v>
      </c>
      <c r="S24" s="46">
        <v>1</v>
      </c>
      <c r="T24" s="33"/>
      <c r="U24" s="33"/>
    </row>
    <row r="25" spans="1:21" ht="45" x14ac:dyDescent="0.25">
      <c r="C25" s="79" t="s">
        <v>54</v>
      </c>
      <c r="D25" s="80">
        <v>0.09</v>
      </c>
      <c r="E25" s="81" t="s">
        <v>48</v>
      </c>
      <c r="F25" s="82" t="s">
        <v>58</v>
      </c>
      <c r="G25" s="2" t="s">
        <v>59</v>
      </c>
      <c r="H25" s="2" t="s">
        <v>60</v>
      </c>
      <c r="I25" s="6">
        <v>0.4</v>
      </c>
      <c r="J25" s="51">
        <v>0</v>
      </c>
      <c r="K25" s="6">
        <v>0</v>
      </c>
      <c r="L25" s="83">
        <v>2.5999999999999999E-2</v>
      </c>
      <c r="M25" s="17"/>
      <c r="R25" s="34" t="s">
        <v>61</v>
      </c>
      <c r="S25" s="47">
        <v>0.44900000000000001</v>
      </c>
      <c r="T25" s="31"/>
    </row>
    <row r="26" spans="1:21" ht="30" x14ac:dyDescent="0.25">
      <c r="C26" s="79"/>
      <c r="D26" s="80"/>
      <c r="E26" s="81"/>
      <c r="F26" s="82"/>
      <c r="G26" s="2" t="s">
        <v>62</v>
      </c>
      <c r="H26" s="2" t="s">
        <v>63</v>
      </c>
      <c r="I26" s="5">
        <v>5</v>
      </c>
      <c r="J26" s="51">
        <v>2</v>
      </c>
      <c r="K26" s="6">
        <v>0.08</v>
      </c>
      <c r="L26" s="83"/>
      <c r="M26" s="17"/>
      <c r="R26" s="34" t="s">
        <v>64</v>
      </c>
      <c r="S26" s="47">
        <v>0.48</v>
      </c>
      <c r="T26" s="31"/>
    </row>
    <row r="27" spans="1:21" ht="45" x14ac:dyDescent="0.25">
      <c r="C27" s="79"/>
      <c r="D27" s="80"/>
      <c r="E27" s="81"/>
      <c r="F27" s="82"/>
      <c r="G27" s="2" t="s">
        <v>65</v>
      </c>
      <c r="H27" s="2" t="s">
        <v>66</v>
      </c>
      <c r="I27" s="6">
        <v>0.9</v>
      </c>
      <c r="J27" s="51">
        <v>0</v>
      </c>
      <c r="K27" s="6">
        <v>0</v>
      </c>
      <c r="L27" s="83"/>
      <c r="M27" s="17"/>
      <c r="R27" s="34" t="s">
        <v>67</v>
      </c>
      <c r="S27" s="47">
        <v>1</v>
      </c>
      <c r="T27" s="31"/>
    </row>
    <row r="28" spans="1:21" ht="75" x14ac:dyDescent="0.25">
      <c r="C28" s="40" t="s">
        <v>57</v>
      </c>
      <c r="D28" s="6">
        <v>0.08</v>
      </c>
      <c r="E28" s="10" t="s">
        <v>68</v>
      </c>
      <c r="F28" s="1" t="s">
        <v>69</v>
      </c>
      <c r="G28" s="2" t="s">
        <v>70</v>
      </c>
      <c r="H28" s="2" t="s">
        <v>71</v>
      </c>
      <c r="I28" s="6">
        <v>0.1</v>
      </c>
      <c r="J28" s="51">
        <v>3817</v>
      </c>
      <c r="K28" s="6">
        <v>3.1539999999999999</v>
      </c>
      <c r="L28" s="41">
        <v>1</v>
      </c>
      <c r="M28" s="17"/>
      <c r="R28" s="34" t="s">
        <v>72</v>
      </c>
      <c r="S28" s="47">
        <v>1</v>
      </c>
      <c r="T28" s="31"/>
    </row>
    <row r="29" spans="1:21" ht="75" customHeight="1" x14ac:dyDescent="0.25">
      <c r="C29" s="79" t="s">
        <v>61</v>
      </c>
      <c r="D29" s="80">
        <v>0.08</v>
      </c>
      <c r="E29" s="81" t="s">
        <v>48</v>
      </c>
      <c r="F29" s="82" t="s">
        <v>73</v>
      </c>
      <c r="G29" s="2" t="s">
        <v>74</v>
      </c>
      <c r="H29" s="2" t="s">
        <v>75</v>
      </c>
      <c r="I29" s="6">
        <v>1</v>
      </c>
      <c r="J29" s="51">
        <v>7</v>
      </c>
      <c r="K29" s="6">
        <v>0.7</v>
      </c>
      <c r="L29" s="83">
        <v>0.44900000000000001</v>
      </c>
      <c r="M29" s="17"/>
      <c r="R29" s="34" t="s">
        <v>76</v>
      </c>
      <c r="S29" s="47">
        <v>1</v>
      </c>
      <c r="T29" s="31"/>
    </row>
    <row r="30" spans="1:21" ht="30" x14ac:dyDescent="0.25">
      <c r="C30" s="79"/>
      <c r="D30" s="80"/>
      <c r="E30" s="81"/>
      <c r="F30" s="82"/>
      <c r="G30" s="2" t="s">
        <v>77</v>
      </c>
      <c r="H30" s="2" t="s">
        <v>78</v>
      </c>
      <c r="I30" s="6">
        <v>0.05</v>
      </c>
      <c r="J30" s="51">
        <v>1</v>
      </c>
      <c r="K30" s="6">
        <v>0.2</v>
      </c>
      <c r="L30" s="83"/>
      <c r="M30" s="17"/>
      <c r="R30" s="34" t="s">
        <v>79</v>
      </c>
      <c r="S30" s="47">
        <v>0.23400000000000001</v>
      </c>
      <c r="T30" s="31"/>
    </row>
    <row r="31" spans="1:21" ht="30" x14ac:dyDescent="0.25">
      <c r="C31" s="79" t="s">
        <v>64</v>
      </c>
      <c r="D31" s="80">
        <v>0.08</v>
      </c>
      <c r="E31" s="81" t="s">
        <v>48</v>
      </c>
      <c r="F31" s="82" t="s">
        <v>80</v>
      </c>
      <c r="G31" s="2" t="s">
        <v>81</v>
      </c>
      <c r="H31" s="2" t="s">
        <v>82</v>
      </c>
      <c r="I31" s="6">
        <v>1</v>
      </c>
      <c r="J31" s="51">
        <v>9</v>
      </c>
      <c r="K31" s="6">
        <v>0.9</v>
      </c>
      <c r="L31" s="83">
        <v>0.48</v>
      </c>
      <c r="M31" s="17"/>
      <c r="R31" s="34" t="s">
        <v>83</v>
      </c>
      <c r="S31" s="47">
        <v>0</v>
      </c>
      <c r="T31" s="31"/>
    </row>
    <row r="32" spans="1:21" ht="60" x14ac:dyDescent="0.25">
      <c r="C32" s="79"/>
      <c r="D32" s="80"/>
      <c r="E32" s="81"/>
      <c r="F32" s="82"/>
      <c r="G32" s="2" t="s">
        <v>84</v>
      </c>
      <c r="H32" s="2" t="s">
        <v>85</v>
      </c>
      <c r="I32" s="6">
        <v>1</v>
      </c>
      <c r="J32" s="51">
        <v>1</v>
      </c>
      <c r="K32" s="6">
        <v>0.1429</v>
      </c>
      <c r="L32" s="83"/>
      <c r="M32" s="17"/>
      <c r="R32" s="34" t="s">
        <v>86</v>
      </c>
      <c r="S32" s="47">
        <v>1</v>
      </c>
      <c r="T32" s="31"/>
    </row>
    <row r="33" spans="3:20" ht="105" x14ac:dyDescent="0.25">
      <c r="C33" s="79"/>
      <c r="D33" s="80"/>
      <c r="E33" s="81"/>
      <c r="F33" s="82"/>
      <c r="G33" s="2" t="s">
        <v>87</v>
      </c>
      <c r="H33" s="2" t="s">
        <v>88</v>
      </c>
      <c r="I33" s="6">
        <v>1</v>
      </c>
      <c r="J33" s="51">
        <v>8</v>
      </c>
      <c r="K33" s="6">
        <v>0.4</v>
      </c>
      <c r="L33" s="83"/>
      <c r="M33" s="17"/>
      <c r="R33" s="34" t="s">
        <v>89</v>
      </c>
      <c r="S33" s="47">
        <v>1</v>
      </c>
      <c r="T33" s="31"/>
    </row>
    <row r="34" spans="3:20" ht="120" x14ac:dyDescent="0.25">
      <c r="C34" s="40" t="s">
        <v>67</v>
      </c>
      <c r="D34" s="6">
        <v>0.08</v>
      </c>
      <c r="E34" s="10" t="s">
        <v>48</v>
      </c>
      <c r="F34" s="1" t="s">
        <v>90</v>
      </c>
      <c r="G34" s="2" t="s">
        <v>91</v>
      </c>
      <c r="H34" s="2" t="s">
        <v>92</v>
      </c>
      <c r="I34" s="6">
        <v>1</v>
      </c>
      <c r="J34" s="51">
        <v>7</v>
      </c>
      <c r="K34" s="6">
        <v>1</v>
      </c>
      <c r="L34" s="41">
        <v>1</v>
      </c>
      <c r="M34" s="17"/>
      <c r="R34" s="34" t="s">
        <v>93</v>
      </c>
      <c r="S34" s="47">
        <v>0.28499999999999998</v>
      </c>
      <c r="T34" s="31"/>
    </row>
    <row r="35" spans="3:20" ht="78.75" x14ac:dyDescent="0.25">
      <c r="C35" s="40" t="s">
        <v>72</v>
      </c>
      <c r="D35" s="6">
        <v>0.14000000000000001</v>
      </c>
      <c r="E35" s="10" t="s">
        <v>48</v>
      </c>
      <c r="F35" s="1" t="s">
        <v>94</v>
      </c>
      <c r="G35" s="2" t="s">
        <v>95</v>
      </c>
      <c r="H35" s="2" t="s">
        <v>96</v>
      </c>
      <c r="I35" s="6">
        <v>1</v>
      </c>
      <c r="J35" s="51">
        <v>1099</v>
      </c>
      <c r="K35" s="6">
        <v>1</v>
      </c>
      <c r="L35" s="41">
        <v>1</v>
      </c>
      <c r="M35" s="17"/>
      <c r="R35" s="34" t="str">
        <f t="shared" ref="R35:R45" si="0">C35</f>
        <v>10</v>
      </c>
      <c r="S35" s="47"/>
      <c r="T35" s="31"/>
    </row>
    <row r="36" spans="3:20" ht="57.75" x14ac:dyDescent="0.25">
      <c r="C36" s="40" t="s">
        <v>76</v>
      </c>
      <c r="D36" s="6">
        <v>7.0000000000000007E-2</v>
      </c>
      <c r="E36" s="10" t="s">
        <v>68</v>
      </c>
      <c r="F36" s="1" t="s">
        <v>97</v>
      </c>
      <c r="G36" s="2" t="s">
        <v>98</v>
      </c>
      <c r="H36" s="2" t="s">
        <v>99</v>
      </c>
      <c r="I36" s="5">
        <v>1</v>
      </c>
      <c r="J36" s="51">
        <v>1</v>
      </c>
      <c r="K36" s="6">
        <v>1</v>
      </c>
      <c r="L36" s="41">
        <v>1</v>
      </c>
      <c r="M36" s="17"/>
      <c r="R36" s="34" t="str">
        <f t="shared" si="0"/>
        <v>13</v>
      </c>
      <c r="S36" s="47"/>
      <c r="T36" s="31"/>
    </row>
    <row r="37" spans="3:20" x14ac:dyDescent="0.25">
      <c r="C37" s="79" t="s">
        <v>79</v>
      </c>
      <c r="D37" s="80">
        <v>7.0000000000000007E-2</v>
      </c>
      <c r="E37" s="81" t="s">
        <v>48</v>
      </c>
      <c r="F37" s="82" t="s">
        <v>100</v>
      </c>
      <c r="G37" s="2" t="s">
        <v>101</v>
      </c>
      <c r="H37" s="2" t="s">
        <v>102</v>
      </c>
      <c r="I37" s="5">
        <v>200</v>
      </c>
      <c r="J37" s="51">
        <v>54</v>
      </c>
      <c r="K37" s="6">
        <v>0.27</v>
      </c>
      <c r="L37" s="83">
        <v>0.23400000000000001</v>
      </c>
      <c r="M37" s="17"/>
      <c r="R37" s="34" t="str">
        <f t="shared" si="0"/>
        <v>14</v>
      </c>
      <c r="S37" s="47"/>
      <c r="T37" s="31"/>
    </row>
    <row r="38" spans="3:20" x14ac:dyDescent="0.25">
      <c r="C38" s="79"/>
      <c r="D38" s="80"/>
      <c r="E38" s="81"/>
      <c r="F38" s="82"/>
      <c r="G38" s="2" t="s">
        <v>103</v>
      </c>
      <c r="H38" s="2" t="s">
        <v>104</v>
      </c>
      <c r="I38" s="5">
        <v>40</v>
      </c>
      <c r="J38" s="51">
        <v>9</v>
      </c>
      <c r="K38" s="6">
        <v>0.22500000000000001</v>
      </c>
      <c r="L38" s="83"/>
      <c r="M38" s="17"/>
      <c r="R38" s="34">
        <f t="shared" si="0"/>
        <v>0</v>
      </c>
      <c r="S38" s="47"/>
      <c r="T38" s="31"/>
    </row>
    <row r="39" spans="3:20" x14ac:dyDescent="0.25">
      <c r="C39" s="79"/>
      <c r="D39" s="80"/>
      <c r="E39" s="81"/>
      <c r="F39" s="82"/>
      <c r="G39" s="2" t="s">
        <v>105</v>
      </c>
      <c r="H39" s="2" t="s">
        <v>106</v>
      </c>
      <c r="I39" s="5">
        <v>1000</v>
      </c>
      <c r="J39" s="51">
        <v>207</v>
      </c>
      <c r="K39" s="6">
        <v>0.20699999999999999</v>
      </c>
      <c r="L39" s="83"/>
      <c r="M39" s="17"/>
      <c r="R39" s="34">
        <f t="shared" si="0"/>
        <v>0</v>
      </c>
      <c r="S39" s="47"/>
      <c r="T39" s="31"/>
    </row>
    <row r="40" spans="3:20" ht="45" x14ac:dyDescent="0.25">
      <c r="C40" s="79" t="s">
        <v>83</v>
      </c>
      <c r="D40" s="80">
        <v>7.0000000000000007E-2</v>
      </c>
      <c r="E40" s="81" t="s">
        <v>48</v>
      </c>
      <c r="F40" s="82" t="s">
        <v>107</v>
      </c>
      <c r="G40" s="2" t="s">
        <v>108</v>
      </c>
      <c r="H40" s="2" t="s">
        <v>109</v>
      </c>
      <c r="I40" s="5">
        <v>500</v>
      </c>
      <c r="J40" s="51">
        <v>0</v>
      </c>
      <c r="K40" s="6">
        <f>J40/I40</f>
        <v>0</v>
      </c>
      <c r="L40" s="83">
        <f>AVERAGE(K40:K42)</f>
        <v>0</v>
      </c>
      <c r="M40" s="17"/>
      <c r="R40" s="34" t="str">
        <f t="shared" si="0"/>
        <v>15</v>
      </c>
      <c r="S40" s="47"/>
      <c r="T40" s="31"/>
    </row>
    <row r="41" spans="3:20" ht="45" x14ac:dyDescent="0.25">
      <c r="C41" s="79"/>
      <c r="D41" s="80"/>
      <c r="E41" s="81"/>
      <c r="F41" s="82"/>
      <c r="G41" s="2" t="s">
        <v>110</v>
      </c>
      <c r="H41" s="2" t="s">
        <v>109</v>
      </c>
      <c r="I41" s="5">
        <v>600</v>
      </c>
      <c r="J41" s="51">
        <v>0</v>
      </c>
      <c r="K41" s="6">
        <f>J41/I41</f>
        <v>0</v>
      </c>
      <c r="L41" s="83"/>
      <c r="M41" s="17"/>
      <c r="R41" s="34">
        <f t="shared" si="0"/>
        <v>0</v>
      </c>
      <c r="S41" s="47"/>
      <c r="T41" s="31"/>
    </row>
    <row r="42" spans="3:20" ht="45" x14ac:dyDescent="0.25">
      <c r="C42" s="79"/>
      <c r="D42" s="80"/>
      <c r="E42" s="81"/>
      <c r="F42" s="82"/>
      <c r="G42" s="2" t="s">
        <v>111</v>
      </c>
      <c r="H42" s="2" t="s">
        <v>109</v>
      </c>
      <c r="I42" s="5">
        <v>700</v>
      </c>
      <c r="J42" s="51">
        <v>0</v>
      </c>
      <c r="K42" s="6">
        <f>J42/I42</f>
        <v>0</v>
      </c>
      <c r="L42" s="83"/>
      <c r="M42" s="17"/>
      <c r="R42" s="34">
        <f t="shared" si="0"/>
        <v>0</v>
      </c>
      <c r="S42" s="47"/>
      <c r="T42" s="31"/>
    </row>
    <row r="43" spans="3:20" ht="78.75" x14ac:dyDescent="0.25">
      <c r="C43" s="40" t="s">
        <v>86</v>
      </c>
      <c r="D43" s="6">
        <v>7.0000000000000007E-2</v>
      </c>
      <c r="E43" s="10" t="s">
        <v>48</v>
      </c>
      <c r="F43" s="1" t="s">
        <v>112</v>
      </c>
      <c r="G43" s="2" t="s">
        <v>95</v>
      </c>
      <c r="H43" s="2" t="s">
        <v>113</v>
      </c>
      <c r="I43" s="6">
        <v>1</v>
      </c>
      <c r="J43" s="51">
        <v>84</v>
      </c>
      <c r="K43" s="6">
        <v>1</v>
      </c>
      <c r="L43" s="41">
        <v>1</v>
      </c>
      <c r="M43" s="17"/>
      <c r="R43" s="34" t="str">
        <f t="shared" si="0"/>
        <v>16</v>
      </c>
      <c r="S43" s="47"/>
      <c r="T43" s="31"/>
    </row>
    <row r="44" spans="3:20" ht="78.75" x14ac:dyDescent="0.25">
      <c r="C44" s="40" t="s">
        <v>89</v>
      </c>
      <c r="D44" s="6">
        <v>7.0000000000000007E-2</v>
      </c>
      <c r="E44" s="10" t="s">
        <v>48</v>
      </c>
      <c r="F44" s="1" t="s">
        <v>114</v>
      </c>
      <c r="G44" s="2" t="s">
        <v>115</v>
      </c>
      <c r="H44" s="2" t="s">
        <v>116</v>
      </c>
      <c r="I44" s="6">
        <v>1</v>
      </c>
      <c r="J44" s="51">
        <v>4</v>
      </c>
      <c r="K44" s="6">
        <v>1</v>
      </c>
      <c r="L44" s="41">
        <v>1</v>
      </c>
      <c r="M44" s="17"/>
      <c r="R44" s="34" t="str">
        <f t="shared" si="0"/>
        <v>17</v>
      </c>
      <c r="S44" s="47"/>
      <c r="T44" s="31"/>
    </row>
    <row r="45" spans="3:20" ht="93.6" customHeight="1" x14ac:dyDescent="0.25">
      <c r="C45" s="79" t="s">
        <v>93</v>
      </c>
      <c r="D45" s="80">
        <v>0.01</v>
      </c>
      <c r="E45" s="81" t="s">
        <v>48</v>
      </c>
      <c r="F45" s="82" t="s">
        <v>117</v>
      </c>
      <c r="G45" s="2" t="s">
        <v>118</v>
      </c>
      <c r="H45" s="2" t="s">
        <v>119</v>
      </c>
      <c r="I45" s="6">
        <v>1</v>
      </c>
      <c r="J45" s="51">
        <v>4</v>
      </c>
      <c r="K45" s="6">
        <v>0.57140000000000002</v>
      </c>
      <c r="L45" s="83">
        <v>0.28499999999999998</v>
      </c>
      <c r="M45" s="17"/>
      <c r="R45" s="34" t="str">
        <f t="shared" si="0"/>
        <v>18</v>
      </c>
      <c r="S45" s="47"/>
      <c r="T45" s="31"/>
    </row>
    <row r="46" spans="3:20" ht="96.6" customHeight="1" x14ac:dyDescent="0.25">
      <c r="C46" s="79"/>
      <c r="D46" s="80"/>
      <c r="E46" s="81"/>
      <c r="F46" s="82"/>
      <c r="G46" s="2" t="s">
        <v>120</v>
      </c>
      <c r="H46" s="2" t="s">
        <v>121</v>
      </c>
      <c r="I46" s="6">
        <v>1</v>
      </c>
      <c r="J46" s="51">
        <v>0</v>
      </c>
      <c r="K46" s="6">
        <v>0</v>
      </c>
      <c r="L46" s="83"/>
      <c r="M46" s="17"/>
      <c r="R46" s="34"/>
      <c r="S46" s="47"/>
      <c r="T46" s="31"/>
    </row>
    <row r="47" spans="3:20" ht="15.75" thickBot="1" x14ac:dyDescent="0.3">
      <c r="C47" s="91" t="s">
        <v>122</v>
      </c>
      <c r="D47" s="92"/>
      <c r="E47" s="92"/>
      <c r="F47" s="92"/>
      <c r="G47" s="92"/>
      <c r="H47" s="92"/>
      <c r="I47" s="92"/>
      <c r="J47" s="42" t="s">
        <v>123</v>
      </c>
      <c r="K47" s="42" t="s">
        <v>123</v>
      </c>
      <c r="L47" s="43">
        <f>SUMPRODUCT(D22:D46,L22:L46)</f>
        <v>0.68247999999999998</v>
      </c>
      <c r="M47" s="18"/>
      <c r="R47" s="30" t="s">
        <v>124</v>
      </c>
      <c r="S47" s="47">
        <f>IF(F4="Trimestre I",L47,IF(F4="Trimestre II",#REF!,IF(F4="Trimestre III",#REF!,IF(F4="Trimestre IV",#REF!))))</f>
        <v>0.68247999999999998</v>
      </c>
      <c r="T47" s="31">
        <f>100%-S47</f>
        <v>0.31752000000000002</v>
      </c>
    </row>
    <row r="48" spans="3:20" hidden="1" x14ac:dyDescent="0.25">
      <c r="K48" s="20">
        <f>COUNT(K22:K47)</f>
        <v>25</v>
      </c>
      <c r="R48" s="30"/>
      <c r="S48" s="47" t="s">
        <v>1</v>
      </c>
      <c r="T48" s="31" t="s">
        <v>2</v>
      </c>
    </row>
  </sheetData>
  <sheetProtection algorithmName="SHA-512" hashValue="bjOo4COcHPw/iH4nzPNo/+xA8ERpSGV8cFT/E2rQPZR9D/mWaUK2814jORN996tpKngRsOWbjH1BqPCcNIcnFA==" saltValue="5yF3qLaN7JQa2t6yqFy2Ug==" spinCount="100000" sheet="1" objects="1" scenarios="1"/>
  <mergeCells count="41">
    <mergeCell ref="A6:A21"/>
    <mergeCell ref="C1:J2"/>
    <mergeCell ref="C47:I47"/>
    <mergeCell ref="C45:C46"/>
    <mergeCell ref="D45:D46"/>
    <mergeCell ref="E45:E46"/>
    <mergeCell ref="F45:F46"/>
    <mergeCell ref="C37:C39"/>
    <mergeCell ref="D37:D39"/>
    <mergeCell ref="E37:E39"/>
    <mergeCell ref="F37:F39"/>
    <mergeCell ref="C29:C30"/>
    <mergeCell ref="D29:D30"/>
    <mergeCell ref="E29:E30"/>
    <mergeCell ref="F29:F30"/>
    <mergeCell ref="L45:L46"/>
    <mergeCell ref="C40:C42"/>
    <mergeCell ref="D40:D42"/>
    <mergeCell ref="E40:E42"/>
    <mergeCell ref="F40:F42"/>
    <mergeCell ref="L40:L42"/>
    <mergeCell ref="L37:L39"/>
    <mergeCell ref="C31:C33"/>
    <mergeCell ref="D31:D33"/>
    <mergeCell ref="E31:E33"/>
    <mergeCell ref="F31:F33"/>
    <mergeCell ref="L31:L33"/>
    <mergeCell ref="L29:L30"/>
    <mergeCell ref="C25:C27"/>
    <mergeCell ref="D25:D27"/>
    <mergeCell ref="E25:E27"/>
    <mergeCell ref="F25:F27"/>
    <mergeCell ref="L25:L27"/>
    <mergeCell ref="K1:L2"/>
    <mergeCell ref="C4:E4"/>
    <mergeCell ref="C19:F19"/>
    <mergeCell ref="C22:C24"/>
    <mergeCell ref="D22:D24"/>
    <mergeCell ref="E22:E24"/>
    <mergeCell ref="F22:F24"/>
    <mergeCell ref="L22:L24"/>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BED12-F4F5-478F-93B9-A7AA73A1BE62}">
  <dimension ref="A1:S40"/>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 customWidth="1"/>
    <col min="5" max="5" width="5.140625" customWidth="1"/>
    <col min="6" max="6" width="56.5703125" customWidth="1"/>
    <col min="7" max="8" width="35.5703125" customWidth="1"/>
    <col min="9" max="11" width="9.5703125" bestFit="1" customWidth="1"/>
    <col min="12" max="12" width="10.28515625" bestFit="1"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1419</v>
      </c>
      <c r="D1" s="96"/>
      <c r="E1" s="96"/>
      <c r="F1" s="96"/>
      <c r="G1" s="96"/>
      <c r="H1" s="96"/>
      <c r="I1" s="96"/>
      <c r="J1" s="97"/>
      <c r="K1" s="72">
        <f>L39</f>
        <v>0.72858999999999996</v>
      </c>
      <c r="L1" s="73"/>
    </row>
    <row r="2" spans="1:12" ht="27" customHeight="1" thickBot="1" x14ac:dyDescent="0.3">
      <c r="C2" s="98"/>
      <c r="D2" s="99"/>
      <c r="E2" s="99"/>
      <c r="F2" s="99"/>
      <c r="G2" s="99"/>
      <c r="H2" s="99"/>
      <c r="I2" s="99"/>
      <c r="J2" s="100"/>
      <c r="K2" s="74"/>
      <c r="L2" s="75"/>
    </row>
    <row r="3" spans="1:12" x14ac:dyDescent="0.25"/>
    <row r="4" spans="1:12" x14ac:dyDescent="0.25">
      <c r="A4" s="19"/>
      <c r="C4" s="76" t="s">
        <v>34</v>
      </c>
      <c r="D4" s="76"/>
      <c r="E4" s="76"/>
      <c r="F4" s="69" t="s">
        <v>35</v>
      </c>
    </row>
    <row r="5" spans="1:12" x14ac:dyDescent="0.25">
      <c r="A5" s="19"/>
    </row>
    <row r="6" spans="1:12" ht="14.45" customHeight="1" x14ac:dyDescent="0.25">
      <c r="A6" s="84" t="s">
        <v>1770</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149</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60" x14ac:dyDescent="0.25">
      <c r="C22" s="101" t="s">
        <v>47</v>
      </c>
      <c r="D22" s="80">
        <v>0.05</v>
      </c>
      <c r="E22" s="81" t="s">
        <v>48</v>
      </c>
      <c r="F22" s="82" t="s">
        <v>1420</v>
      </c>
      <c r="G22" s="2" t="s">
        <v>1421</v>
      </c>
      <c r="H22" s="2" t="s">
        <v>1422</v>
      </c>
      <c r="I22" s="6">
        <v>1</v>
      </c>
      <c r="J22" s="6">
        <v>1</v>
      </c>
      <c r="K22" s="6">
        <v>1</v>
      </c>
      <c r="L22" s="102">
        <v>1</v>
      </c>
      <c r="Q22" s="3" t="str">
        <f>C22</f>
        <v>1</v>
      </c>
      <c r="R22" s="4">
        <f>IF(F4="Trimestre I",L22,IF(F4="Trimestre II",#REF!,IF(F4="Trimestre III",#REF!,IF(F4="Trimestre IV",#REF!))))</f>
        <v>1</v>
      </c>
      <c r="S22" s="4"/>
    </row>
    <row r="23" spans="1:19" ht="45" x14ac:dyDescent="0.25">
      <c r="C23" s="101"/>
      <c r="D23" s="80"/>
      <c r="E23" s="81"/>
      <c r="F23" s="82"/>
      <c r="G23" s="2" t="s">
        <v>1423</v>
      </c>
      <c r="H23" s="2" t="s">
        <v>1424</v>
      </c>
      <c r="I23" s="6">
        <v>1</v>
      </c>
      <c r="J23" s="6">
        <v>1</v>
      </c>
      <c r="K23" s="6">
        <v>1</v>
      </c>
      <c r="L23" s="102"/>
      <c r="Q23" s="3" t="str">
        <f>C24</f>
        <v>3</v>
      </c>
      <c r="R23" s="4">
        <f>IF(F4="Trimestre I",L24,IF(F4="Trimestre II",#REF!,IF(F4="Trimestre III",#REF!,IF(F4="Trimestre IV",#REF!))))</f>
        <v>0.625</v>
      </c>
      <c r="S23" s="4"/>
    </row>
    <row r="24" spans="1:19" ht="45" x14ac:dyDescent="0.25">
      <c r="C24" s="101" t="s">
        <v>136</v>
      </c>
      <c r="D24" s="80">
        <v>0.15</v>
      </c>
      <c r="E24" s="81" t="s">
        <v>48</v>
      </c>
      <c r="F24" s="82" t="s">
        <v>1425</v>
      </c>
      <c r="G24" s="2" t="s">
        <v>1426</v>
      </c>
      <c r="H24" s="2" t="s">
        <v>1427</v>
      </c>
      <c r="I24" s="5">
        <v>12</v>
      </c>
      <c r="J24" s="5">
        <v>3</v>
      </c>
      <c r="K24" s="6">
        <v>0.25</v>
      </c>
      <c r="L24" s="102">
        <v>0.625</v>
      </c>
      <c r="Q24" s="3" t="str">
        <f>C26</f>
        <v>4</v>
      </c>
      <c r="R24" s="4">
        <f>IF(F4="Trimestre I",L26,IF(F4="Trimestre II",#REF!,IF(F4="Trimestre III",#REF!,IF(F4="Trimestre IV",#REF!))))</f>
        <v>0.625</v>
      </c>
      <c r="S24" s="4"/>
    </row>
    <row r="25" spans="1:19" ht="75" x14ac:dyDescent="0.25">
      <c r="C25" s="101"/>
      <c r="D25" s="80"/>
      <c r="E25" s="81"/>
      <c r="F25" s="82"/>
      <c r="G25" s="2" t="s">
        <v>1428</v>
      </c>
      <c r="H25" s="2" t="s">
        <v>1429</v>
      </c>
      <c r="I25" s="6">
        <v>1</v>
      </c>
      <c r="J25" s="6">
        <v>1</v>
      </c>
      <c r="K25" s="6">
        <v>1</v>
      </c>
      <c r="L25" s="102"/>
      <c r="Q25" s="3" t="str">
        <f t="shared" ref="Q25:Q32" si="0">C28</f>
        <v>5</v>
      </c>
      <c r="R25" s="4">
        <f>IF(F4="Trimestre I",L28,IF(F4="Trimestre II",#REF!,IF(F4="Trimestre III",#REF!,IF(F4="Trimestre IV",#REF!))))</f>
        <v>1</v>
      </c>
      <c r="S25" s="4"/>
    </row>
    <row r="26" spans="1:19" ht="75" x14ac:dyDescent="0.25">
      <c r="C26" s="101" t="s">
        <v>57</v>
      </c>
      <c r="D26" s="80">
        <v>0.1</v>
      </c>
      <c r="E26" s="81" t="s">
        <v>48</v>
      </c>
      <c r="F26" s="82" t="s">
        <v>1430</v>
      </c>
      <c r="G26" s="2" t="s">
        <v>1431</v>
      </c>
      <c r="H26" s="2" t="s">
        <v>1432</v>
      </c>
      <c r="I26" s="6">
        <v>1</v>
      </c>
      <c r="J26" s="6">
        <v>1</v>
      </c>
      <c r="K26" s="6">
        <v>1</v>
      </c>
      <c r="L26" s="102">
        <v>0.625</v>
      </c>
      <c r="Q26" s="3" t="str">
        <f t="shared" si="0"/>
        <v>6</v>
      </c>
      <c r="R26" s="4">
        <f>IF(F4="Trimestre I",L29,IF(F4="Trimestre II",#REF!,IF(F4="Trimestre III",#REF!,IF(F4="Trimestre IV",#REF!))))</f>
        <v>0.25</v>
      </c>
      <c r="S26" s="4"/>
    </row>
    <row r="27" spans="1:19" ht="30" x14ac:dyDescent="0.25">
      <c r="C27" s="101"/>
      <c r="D27" s="80"/>
      <c r="E27" s="81"/>
      <c r="F27" s="82"/>
      <c r="G27" s="2" t="s">
        <v>1433</v>
      </c>
      <c r="H27" s="2" t="s">
        <v>1434</v>
      </c>
      <c r="I27" s="5">
        <v>4</v>
      </c>
      <c r="J27" s="5">
        <v>1</v>
      </c>
      <c r="K27" s="6">
        <v>0.25</v>
      </c>
      <c r="L27" s="102"/>
      <c r="Q27" s="3" t="str">
        <f t="shared" si="0"/>
        <v>7</v>
      </c>
      <c r="R27" s="4">
        <f>IF(F4="Trimestre I",L30,IF(F4="Trimestre II",#REF!,IF(F4="Trimestre III",#REF!,IF(F4="Trimestre IV",#REF!))))</f>
        <v>1</v>
      </c>
      <c r="S27" s="4"/>
    </row>
    <row r="28" spans="1:19" ht="120" x14ac:dyDescent="0.25">
      <c r="C28" s="2" t="s">
        <v>143</v>
      </c>
      <c r="D28" s="6">
        <v>0.08</v>
      </c>
      <c r="E28" s="10" t="s">
        <v>48</v>
      </c>
      <c r="F28" s="1" t="s">
        <v>1435</v>
      </c>
      <c r="G28" s="2" t="s">
        <v>1436</v>
      </c>
      <c r="H28" s="2" t="s">
        <v>1437</v>
      </c>
      <c r="I28" s="6">
        <v>1</v>
      </c>
      <c r="J28" s="6">
        <v>1</v>
      </c>
      <c r="K28" s="6">
        <v>1</v>
      </c>
      <c r="L28" s="8">
        <v>1</v>
      </c>
      <c r="Q28" s="3" t="str">
        <f t="shared" si="0"/>
        <v>8</v>
      </c>
      <c r="R28" s="4">
        <f>IF(F4="Trimestre I",L31,IF(F4="Trimestre II",#REF!,IF(F4="Trimestre III",#REF!,IF(F4="Trimestre IV",#REF!))))</f>
        <v>1</v>
      </c>
      <c r="S28" s="4"/>
    </row>
    <row r="29" spans="1:19" ht="78.75" x14ac:dyDescent="0.25">
      <c r="C29" s="2" t="s">
        <v>163</v>
      </c>
      <c r="D29" s="6">
        <v>0.05</v>
      </c>
      <c r="E29" s="10" t="s">
        <v>48</v>
      </c>
      <c r="F29" s="1" t="s">
        <v>1438</v>
      </c>
      <c r="G29" s="2" t="s">
        <v>1439</v>
      </c>
      <c r="H29" s="2" t="s">
        <v>1440</v>
      </c>
      <c r="I29" s="5">
        <v>4</v>
      </c>
      <c r="J29" s="5">
        <v>1</v>
      </c>
      <c r="K29" s="6">
        <v>0.25</v>
      </c>
      <c r="L29" s="8">
        <v>0.25</v>
      </c>
      <c r="Q29" s="3" t="str">
        <f t="shared" si="0"/>
        <v>9</v>
      </c>
      <c r="R29" s="4">
        <f>IF(F4="Trimestre I",L32,IF(F4="Trimestre II",#REF!,IF(F4="Trimestre III",#REF!,IF(F4="Trimestre IV",#REF!))))</f>
        <v>1</v>
      </c>
      <c r="S29" s="4"/>
    </row>
    <row r="30" spans="1:19" ht="78.75" x14ac:dyDescent="0.25">
      <c r="C30" s="2" t="s">
        <v>61</v>
      </c>
      <c r="D30" s="6">
        <v>0.05</v>
      </c>
      <c r="E30" s="10" t="s">
        <v>48</v>
      </c>
      <c r="F30" s="1" t="s">
        <v>1441</v>
      </c>
      <c r="G30" s="2" t="s">
        <v>1442</v>
      </c>
      <c r="H30" s="2" t="s">
        <v>1443</v>
      </c>
      <c r="I30" s="6">
        <v>1</v>
      </c>
      <c r="J30" s="6">
        <v>1</v>
      </c>
      <c r="K30" s="6">
        <v>1</v>
      </c>
      <c r="L30" s="8">
        <v>1</v>
      </c>
      <c r="Q30" s="3" t="str">
        <f t="shared" si="0"/>
        <v>10</v>
      </c>
      <c r="R30" s="4">
        <f>IF(F4="Trimestre I",L33,IF(F4="Trimestre II",#REF!,IF(F4="Trimestre III",#REF!,IF(F4="Trimestre IV",#REF!))))</f>
        <v>1</v>
      </c>
      <c r="S30" s="4"/>
    </row>
    <row r="31" spans="1:19" ht="78.75" x14ac:dyDescent="0.25">
      <c r="C31" s="2" t="s">
        <v>64</v>
      </c>
      <c r="D31" s="6">
        <v>0.05</v>
      </c>
      <c r="E31" s="10" t="s">
        <v>48</v>
      </c>
      <c r="F31" s="1" t="s">
        <v>1444</v>
      </c>
      <c r="G31" s="2" t="s">
        <v>1445</v>
      </c>
      <c r="H31" s="2" t="s">
        <v>1446</v>
      </c>
      <c r="I31" s="6">
        <v>1</v>
      </c>
      <c r="J31" s="6">
        <v>1</v>
      </c>
      <c r="K31" s="6">
        <v>1</v>
      </c>
      <c r="L31" s="8">
        <v>1</v>
      </c>
      <c r="Q31" s="3" t="str">
        <f t="shared" si="0"/>
        <v>12</v>
      </c>
      <c r="R31" s="4">
        <f>IF(F4="Trimestre I",L34,IF(F4="Trimestre II",#REF!,IF(F4="Trimestre III",#REF!,IF(F4="Trimestre IV",#REF!))))</f>
        <v>0.25</v>
      </c>
      <c r="S31" s="4"/>
    </row>
    <row r="32" spans="1:19" ht="78.75" x14ac:dyDescent="0.25">
      <c r="C32" s="2" t="s">
        <v>67</v>
      </c>
      <c r="D32" s="6">
        <v>0.05</v>
      </c>
      <c r="E32" s="10" t="s">
        <v>48</v>
      </c>
      <c r="F32" s="1" t="s">
        <v>1447</v>
      </c>
      <c r="G32" s="2" t="s">
        <v>1448</v>
      </c>
      <c r="H32" s="2" t="s">
        <v>1449</v>
      </c>
      <c r="I32" s="6">
        <v>1</v>
      </c>
      <c r="J32" s="6">
        <v>1</v>
      </c>
      <c r="K32" s="6">
        <v>1</v>
      </c>
      <c r="L32" s="8">
        <v>1</v>
      </c>
      <c r="Q32" s="3" t="str">
        <f t="shared" si="0"/>
        <v>13</v>
      </c>
      <c r="R32" s="4">
        <f>IF(F4="Trimestre I",L35,IF(F4="Trimestre II",#REF!,IF(F4="Trimestre III",#REF!,IF(F4="Trimestre IV",#REF!))))</f>
        <v>0.66600000000000004</v>
      </c>
      <c r="S32" s="4"/>
    </row>
    <row r="33" spans="3:19" ht="78.75" x14ac:dyDescent="0.25">
      <c r="C33" s="2" t="s">
        <v>72</v>
      </c>
      <c r="D33" s="6">
        <v>0.05</v>
      </c>
      <c r="E33" s="10" t="s">
        <v>48</v>
      </c>
      <c r="F33" s="1" t="s">
        <v>1450</v>
      </c>
      <c r="G33" s="2" t="s">
        <v>1451</v>
      </c>
      <c r="H33" s="2" t="s">
        <v>1452</v>
      </c>
      <c r="I33" s="6">
        <v>1</v>
      </c>
      <c r="J33" s="6">
        <v>1</v>
      </c>
      <c r="K33" s="6">
        <v>1</v>
      </c>
      <c r="L33" s="8">
        <v>1</v>
      </c>
      <c r="Q33" s="3" t="str">
        <f>C38</f>
        <v>14</v>
      </c>
      <c r="R33" s="4">
        <f>IF(F4="Trimestre I",L38,IF(F4="Trimestre II",#REF!,IF(F4="Trimestre III",#REF!,IF(F4="Trimestre IV",#REF!))))</f>
        <v>1</v>
      </c>
      <c r="S33" s="4"/>
    </row>
    <row r="34" spans="3:19" ht="78.75" x14ac:dyDescent="0.25">
      <c r="C34" s="2" t="s">
        <v>167</v>
      </c>
      <c r="D34" s="6">
        <v>0.08</v>
      </c>
      <c r="E34" s="10" t="s">
        <v>48</v>
      </c>
      <c r="F34" s="1" t="s">
        <v>1453</v>
      </c>
      <c r="G34" s="2" t="s">
        <v>1454</v>
      </c>
      <c r="H34" s="2" t="s">
        <v>1455</v>
      </c>
      <c r="I34" s="5">
        <v>4</v>
      </c>
      <c r="J34" s="5">
        <v>1</v>
      </c>
      <c r="K34" s="6">
        <v>0.25</v>
      </c>
      <c r="L34" s="8">
        <v>0.25</v>
      </c>
      <c r="Q34" s="3"/>
      <c r="R34" s="4"/>
      <c r="S34" s="4"/>
    </row>
    <row r="35" spans="3:19" ht="60" x14ac:dyDescent="0.25">
      <c r="C35" s="101" t="s">
        <v>76</v>
      </c>
      <c r="D35" s="80">
        <v>0.24</v>
      </c>
      <c r="E35" s="81" t="s">
        <v>48</v>
      </c>
      <c r="F35" s="82" t="s">
        <v>1456</v>
      </c>
      <c r="G35" s="2" t="s">
        <v>1457</v>
      </c>
      <c r="H35" s="2" t="s">
        <v>1458</v>
      </c>
      <c r="I35" s="6">
        <v>1</v>
      </c>
      <c r="J35" s="6">
        <v>1</v>
      </c>
      <c r="K35" s="6">
        <v>1</v>
      </c>
      <c r="L35" s="102">
        <v>0.66600000000000004</v>
      </c>
      <c r="Q35" s="3"/>
      <c r="R35" s="4"/>
      <c r="S35" s="4"/>
    </row>
    <row r="36" spans="3:19" ht="120" x14ac:dyDescent="0.25">
      <c r="C36" s="101"/>
      <c r="D36" s="80"/>
      <c r="E36" s="81"/>
      <c r="F36" s="82"/>
      <c r="G36" s="2" t="s">
        <v>1459</v>
      </c>
      <c r="H36" s="2" t="s">
        <v>1460</v>
      </c>
      <c r="I36" s="6">
        <v>1</v>
      </c>
      <c r="J36" s="6">
        <v>1</v>
      </c>
      <c r="K36" s="6">
        <v>1</v>
      </c>
      <c r="L36" s="102"/>
      <c r="Q36" s="3"/>
      <c r="R36" s="4"/>
      <c r="S36" s="4"/>
    </row>
    <row r="37" spans="3:19" ht="30" x14ac:dyDescent="0.25">
      <c r="C37" s="101"/>
      <c r="D37" s="80"/>
      <c r="E37" s="81"/>
      <c r="F37" s="82"/>
      <c r="G37" s="2" t="s">
        <v>1461</v>
      </c>
      <c r="H37" s="2" t="s">
        <v>1462</v>
      </c>
      <c r="I37" s="5">
        <v>2</v>
      </c>
      <c r="J37" s="5">
        <v>0</v>
      </c>
      <c r="K37" s="6">
        <v>0</v>
      </c>
      <c r="L37" s="102"/>
      <c r="Q37" s="3"/>
      <c r="R37" s="4"/>
      <c r="S37" s="4"/>
    </row>
    <row r="38" spans="3:19" ht="150" x14ac:dyDescent="0.25">
      <c r="C38" s="2" t="s">
        <v>79</v>
      </c>
      <c r="D38" s="6">
        <v>0.05</v>
      </c>
      <c r="E38" s="10" t="s">
        <v>48</v>
      </c>
      <c r="F38" s="1" t="s">
        <v>1463</v>
      </c>
      <c r="G38" s="2" t="s">
        <v>354</v>
      </c>
      <c r="H38" s="2" t="s">
        <v>355</v>
      </c>
      <c r="I38" s="6">
        <v>1</v>
      </c>
      <c r="J38" s="6">
        <v>1</v>
      </c>
      <c r="K38" s="6">
        <v>1</v>
      </c>
      <c r="L38" s="8">
        <v>1</v>
      </c>
      <c r="Q38" s="3"/>
      <c r="R38" s="4"/>
      <c r="S38" s="4"/>
    </row>
    <row r="39" spans="3:19" x14ac:dyDescent="0.25">
      <c r="C39" s="76" t="s">
        <v>122</v>
      </c>
      <c r="D39" s="76"/>
      <c r="E39" s="76"/>
      <c r="F39" s="76"/>
      <c r="G39" s="76"/>
      <c r="H39" s="76"/>
      <c r="I39" s="76"/>
      <c r="J39" s="2" t="s">
        <v>123</v>
      </c>
      <c r="K39" s="2" t="s">
        <v>123</v>
      </c>
      <c r="L39" s="7">
        <f>SUMPRODUCT(D22:D38,L22:L38)</f>
        <v>0.72858999999999996</v>
      </c>
      <c r="Q39" s="3" t="s">
        <v>124</v>
      </c>
      <c r="R39" s="4">
        <f>IF(F4="Trimestre I",L39,IF(F4="Trimestre II",#REF!,IF(F4="Trimestre III",#REF!,IF(F4="Trimestre IV",#REF!))))</f>
        <v>0.72858999999999996</v>
      </c>
      <c r="S39" s="4">
        <f>100%-R39</f>
        <v>0.27141000000000004</v>
      </c>
    </row>
    <row r="40" spans="3:19" hidden="1" x14ac:dyDescent="0.25">
      <c r="Q40" s="3"/>
      <c r="R40" s="4" t="s">
        <v>1</v>
      </c>
      <c r="S40" s="4" t="s">
        <v>2</v>
      </c>
    </row>
  </sheetData>
  <sheetProtection algorithmName="SHA-512" hashValue="BYixl7cLbHsZm1jRKFJPFpTZaw59aJJxgZDEhgB4vpa5ep8horTcIpNBb34G6SW0Q6Xz+8Eqif0kDYaY6FKJDw==" saltValue="O5sQmJSlxOQegh84bJ7w9A==" spinCount="100000" sheet="1" objects="1" scenarios="1"/>
  <mergeCells count="27">
    <mergeCell ref="C1:J2"/>
    <mergeCell ref="K1:L2"/>
    <mergeCell ref="C4:E4"/>
    <mergeCell ref="C19:F19"/>
    <mergeCell ref="A6:A21"/>
    <mergeCell ref="Q19:R19"/>
    <mergeCell ref="C22:C23"/>
    <mergeCell ref="D22:D23"/>
    <mergeCell ref="E22:E23"/>
    <mergeCell ref="F22:F23"/>
    <mergeCell ref="L22:L23"/>
    <mergeCell ref="C24:C25"/>
    <mergeCell ref="D24:D25"/>
    <mergeCell ref="E24:E25"/>
    <mergeCell ref="F24:F25"/>
    <mergeCell ref="L24:L25"/>
    <mergeCell ref="C26:C27"/>
    <mergeCell ref="D26:D27"/>
    <mergeCell ref="E26:E27"/>
    <mergeCell ref="F26:F27"/>
    <mergeCell ref="L26:L27"/>
    <mergeCell ref="L35:L37"/>
    <mergeCell ref="C39:I39"/>
    <mergeCell ref="C35:C37"/>
    <mergeCell ref="D35:D37"/>
    <mergeCell ref="E35:E37"/>
    <mergeCell ref="F35:F37"/>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F858-EC71-4B47-9349-CA611FA1B329}">
  <dimension ref="A1:S89"/>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 customWidth="1"/>
    <col min="5" max="5" width="5.140625" customWidth="1"/>
    <col min="6" max="6" width="56.5703125" customWidth="1"/>
    <col min="7" max="8" width="35.5703125" customWidth="1"/>
    <col min="9" max="10" width="9.5703125" bestFit="1" customWidth="1"/>
    <col min="11" max="12" width="10" bestFit="1"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1464</v>
      </c>
      <c r="D1" s="96"/>
      <c r="E1" s="96"/>
      <c r="F1" s="96"/>
      <c r="G1" s="96"/>
      <c r="H1" s="96"/>
      <c r="I1" s="96"/>
      <c r="J1" s="97"/>
      <c r="K1" s="72">
        <f>L88</f>
        <v>0.34189999999999993</v>
      </c>
      <c r="L1" s="73"/>
    </row>
    <row r="2" spans="1:12" ht="27" customHeight="1" thickBot="1" x14ac:dyDescent="0.3">
      <c r="C2" s="98"/>
      <c r="D2" s="99"/>
      <c r="E2" s="99"/>
      <c r="F2" s="99"/>
      <c r="G2" s="99"/>
      <c r="H2" s="99"/>
      <c r="I2" s="99"/>
      <c r="J2" s="100"/>
      <c r="K2" s="74"/>
      <c r="L2" s="75"/>
    </row>
    <row r="3" spans="1:12" x14ac:dyDescent="0.25"/>
    <row r="4" spans="1:12" x14ac:dyDescent="0.25">
      <c r="A4" s="19"/>
      <c r="C4" s="76" t="s">
        <v>34</v>
      </c>
      <c r="D4" s="76"/>
      <c r="E4" s="76"/>
      <c r="F4" s="69" t="s">
        <v>35</v>
      </c>
    </row>
    <row r="5" spans="1:12" x14ac:dyDescent="0.25">
      <c r="A5" s="19"/>
    </row>
    <row r="6" spans="1:12" ht="14.45" customHeight="1" x14ac:dyDescent="0.25">
      <c r="A6" s="84" t="s">
        <v>1782</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36</v>
      </c>
      <c r="D19" s="78"/>
      <c r="E19" s="78"/>
      <c r="F19" s="78"/>
      <c r="Q19" s="93" t="s">
        <v>128</v>
      </c>
      <c r="R19" s="94"/>
      <c r="S19" s="4"/>
    </row>
    <row r="20" spans="1:19" x14ac:dyDescent="0.25">
      <c r="A20" s="84"/>
      <c r="F20" t="s">
        <v>1465</v>
      </c>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45" x14ac:dyDescent="0.25">
      <c r="A22" s="84"/>
      <c r="C22" s="101" t="s">
        <v>47</v>
      </c>
      <c r="D22" s="80">
        <v>0.05</v>
      </c>
      <c r="E22" s="81" t="s">
        <v>48</v>
      </c>
      <c r="F22" s="82" t="s">
        <v>1466</v>
      </c>
      <c r="G22" s="2" t="s">
        <v>1467</v>
      </c>
      <c r="H22" s="2" t="s">
        <v>1468</v>
      </c>
      <c r="I22" s="6">
        <v>1</v>
      </c>
      <c r="J22" s="6">
        <v>0</v>
      </c>
      <c r="K22" s="6">
        <v>0</v>
      </c>
      <c r="L22" s="102">
        <v>0</v>
      </c>
      <c r="Q22" s="3" t="str">
        <f>C22</f>
        <v>1</v>
      </c>
      <c r="R22" s="4">
        <f>IF(F4="Trimestre I",L22,IF(F4="Trimestre II",#REF!,IF(F4="Trimestre III",#REF!,IF(F4="Trimestre IV",#REF!))))</f>
        <v>0</v>
      </c>
      <c r="S22" s="4"/>
    </row>
    <row r="23" spans="1:19" ht="60" x14ac:dyDescent="0.25">
      <c r="A23" s="84"/>
      <c r="C23" s="101"/>
      <c r="D23" s="80"/>
      <c r="E23" s="81"/>
      <c r="F23" s="82"/>
      <c r="G23" s="2" t="s">
        <v>1469</v>
      </c>
      <c r="H23" s="2" t="s">
        <v>1470</v>
      </c>
      <c r="I23" s="6">
        <v>1</v>
      </c>
      <c r="J23" s="6">
        <v>0</v>
      </c>
      <c r="K23" s="6">
        <v>0</v>
      </c>
      <c r="L23" s="102"/>
      <c r="Q23" s="3" t="str">
        <f>C24</f>
        <v>2</v>
      </c>
      <c r="R23" s="4">
        <f>IF(F4="Trimestre I",L24,IF(F4="Trimestre II",#REF!,IF(F4="Trimestre III",#REF!,IF(F4="Trimestre IV",#REF!))))</f>
        <v>0</v>
      </c>
      <c r="S23" s="4"/>
    </row>
    <row r="24" spans="1:19" ht="79.5" customHeight="1" x14ac:dyDescent="0.25">
      <c r="A24" s="84"/>
      <c r="C24" s="2" t="s">
        <v>54</v>
      </c>
      <c r="D24" s="6">
        <v>0.03</v>
      </c>
      <c r="E24" s="10" t="s">
        <v>48</v>
      </c>
      <c r="F24" s="1" t="s">
        <v>1471</v>
      </c>
      <c r="G24" s="2" t="s">
        <v>1472</v>
      </c>
      <c r="H24" s="2" t="s">
        <v>1473</v>
      </c>
      <c r="I24" s="6">
        <v>0.9</v>
      </c>
      <c r="J24" s="6">
        <v>0</v>
      </c>
      <c r="K24" s="6">
        <v>0</v>
      </c>
      <c r="L24" s="8">
        <v>0</v>
      </c>
      <c r="Q24" s="3" t="str">
        <f>C25</f>
        <v>3</v>
      </c>
      <c r="R24" s="4">
        <f>IF(F4="Trimestre I",L25,IF(F4="Trimestre II",#REF!,IF(F4="Trimestre III",#REF!,IF(F4="Trimestre IV",#REF!))))</f>
        <v>0.76</v>
      </c>
      <c r="S24" s="4"/>
    </row>
    <row r="25" spans="1:19" ht="45" x14ac:dyDescent="0.25">
      <c r="C25" s="101" t="s">
        <v>136</v>
      </c>
      <c r="D25" s="80">
        <v>0.03</v>
      </c>
      <c r="E25" s="81" t="s">
        <v>48</v>
      </c>
      <c r="F25" s="82" t="s">
        <v>1474</v>
      </c>
      <c r="G25" s="2" t="s">
        <v>1475</v>
      </c>
      <c r="H25" s="2" t="s">
        <v>1476</v>
      </c>
      <c r="I25" s="6">
        <v>1</v>
      </c>
      <c r="J25" s="6">
        <v>1</v>
      </c>
      <c r="K25" s="6">
        <v>1</v>
      </c>
      <c r="L25" s="102">
        <v>0.76</v>
      </c>
      <c r="Q25" s="3" t="str">
        <f>C27</f>
        <v>4</v>
      </c>
      <c r="R25" s="4">
        <f>IF(F4="Trimestre I",L27,IF(F4="Trimestre II",#REF!,IF(F4="Trimestre III",#REF!,IF(F4="Trimestre IV",#REF!))))</f>
        <v>0</v>
      </c>
      <c r="S25" s="4"/>
    </row>
    <row r="26" spans="1:19" ht="45" x14ac:dyDescent="0.25">
      <c r="C26" s="101"/>
      <c r="D26" s="80"/>
      <c r="E26" s="81"/>
      <c r="F26" s="82"/>
      <c r="G26" s="2" t="s">
        <v>1477</v>
      </c>
      <c r="H26" s="2" t="s">
        <v>1478</v>
      </c>
      <c r="I26" s="6">
        <v>0.9</v>
      </c>
      <c r="J26" s="6">
        <v>0.46970000000000001</v>
      </c>
      <c r="K26" s="6">
        <v>0.52190000000000003</v>
      </c>
      <c r="L26" s="102"/>
      <c r="Q26" s="3" t="str">
        <f>C28</f>
        <v>5</v>
      </c>
      <c r="R26" s="4">
        <f>IF(F4="Trimestre I",L28,IF(F4="Trimestre II",#REF!,IF(F4="Trimestre III",#REF!,IF(F4="Trimestre IV",#REF!))))</f>
        <v>0.81599999999999995</v>
      </c>
      <c r="S26" s="4"/>
    </row>
    <row r="27" spans="1:19" ht="60" x14ac:dyDescent="0.25">
      <c r="C27" s="2" t="s">
        <v>57</v>
      </c>
      <c r="D27" s="6">
        <v>0.03</v>
      </c>
      <c r="E27" s="10" t="s">
        <v>68</v>
      </c>
      <c r="F27" s="1" t="s">
        <v>1479</v>
      </c>
      <c r="G27" s="2" t="s">
        <v>1480</v>
      </c>
      <c r="H27" s="2" t="s">
        <v>1476</v>
      </c>
      <c r="I27" s="6">
        <v>1</v>
      </c>
      <c r="J27" s="6">
        <v>0</v>
      </c>
      <c r="K27" s="6">
        <v>0</v>
      </c>
      <c r="L27" s="8">
        <v>0</v>
      </c>
      <c r="Q27" s="3" t="str">
        <f>C30</f>
        <v>6</v>
      </c>
      <c r="R27" s="4">
        <f>IF(F4="Trimestre I",L30,IF(F4="Trimestre II",#REF!,IF(F4="Trimestre III",#REF!,IF(F4="Trimestre IV",#REF!))))</f>
        <v>1</v>
      </c>
      <c r="S27" s="4"/>
    </row>
    <row r="28" spans="1:19" ht="45" x14ac:dyDescent="0.25">
      <c r="C28" s="101" t="s">
        <v>143</v>
      </c>
      <c r="D28" s="80">
        <v>0.04</v>
      </c>
      <c r="E28" s="81" t="s">
        <v>48</v>
      </c>
      <c r="F28" s="82" t="s">
        <v>1481</v>
      </c>
      <c r="G28" s="2" t="s">
        <v>1482</v>
      </c>
      <c r="H28" s="2" t="s">
        <v>1483</v>
      </c>
      <c r="I28" s="6">
        <v>1</v>
      </c>
      <c r="J28" s="6">
        <v>0.8</v>
      </c>
      <c r="K28" s="6">
        <v>0.8</v>
      </c>
      <c r="L28" s="102">
        <v>0.81599999999999995</v>
      </c>
      <c r="Q28" s="3" t="str">
        <f>C31</f>
        <v>7</v>
      </c>
      <c r="R28" s="4">
        <f>IF(F4="Trimestre I",L31,IF(F4="Trimestre II",#REF!,IF(F4="Trimestre III",#REF!,IF(F4="Trimestre IV",#REF!))))</f>
        <v>0.44800000000000001</v>
      </c>
      <c r="S28" s="4"/>
    </row>
    <row r="29" spans="1:19" ht="45" x14ac:dyDescent="0.25">
      <c r="C29" s="101"/>
      <c r="D29" s="80"/>
      <c r="E29" s="81"/>
      <c r="F29" s="82"/>
      <c r="G29" s="2" t="s">
        <v>1484</v>
      </c>
      <c r="H29" s="2" t="s">
        <v>1485</v>
      </c>
      <c r="I29" s="6">
        <v>1</v>
      </c>
      <c r="J29" s="6">
        <v>0.83330000000000004</v>
      </c>
      <c r="K29" s="6">
        <v>0.83330000000000004</v>
      </c>
      <c r="L29" s="102"/>
      <c r="Q29" s="3" t="str">
        <f>C34</f>
        <v>8</v>
      </c>
      <c r="R29" s="4">
        <f>IF(F4="Trimestre I",L34,IF(F4="Trimestre II",#REF!,IF(F4="Trimestre III",#REF!,IF(F4="Trimestre IV",#REF!))))</f>
        <v>0</v>
      </c>
      <c r="S29" s="4"/>
    </row>
    <row r="30" spans="1:19" ht="60" x14ac:dyDescent="0.25">
      <c r="C30" s="2" t="s">
        <v>163</v>
      </c>
      <c r="D30" s="6">
        <v>0.03</v>
      </c>
      <c r="E30" s="10" t="s">
        <v>159</v>
      </c>
      <c r="F30" s="1" t="s">
        <v>1486</v>
      </c>
      <c r="G30" s="2" t="s">
        <v>1487</v>
      </c>
      <c r="H30" s="2" t="s">
        <v>1488</v>
      </c>
      <c r="I30" s="6">
        <v>1</v>
      </c>
      <c r="J30" s="6">
        <v>1</v>
      </c>
      <c r="K30" s="6">
        <v>1</v>
      </c>
      <c r="L30" s="8">
        <v>1</v>
      </c>
      <c r="Q30" s="3" t="str">
        <f>C36</f>
        <v>9</v>
      </c>
      <c r="R30" s="4">
        <f>IF(F4="Trimestre I",L36,IF(F4="Trimestre II",#REF!,IF(F4="Trimestre III",#REF!,IF(F4="Trimestre IV",#REF!))))</f>
        <v>0.33300000000000002</v>
      </c>
      <c r="S30" s="4"/>
    </row>
    <row r="31" spans="1:19" ht="45" x14ac:dyDescent="0.25">
      <c r="C31" s="101" t="s">
        <v>61</v>
      </c>
      <c r="D31" s="80">
        <v>0.03</v>
      </c>
      <c r="E31" s="81" t="s">
        <v>48</v>
      </c>
      <c r="F31" s="82" t="s">
        <v>1489</v>
      </c>
      <c r="G31" s="2" t="s">
        <v>1490</v>
      </c>
      <c r="H31" s="2" t="s">
        <v>1476</v>
      </c>
      <c r="I31" s="6">
        <v>0.8</v>
      </c>
      <c r="J31" s="6">
        <v>0</v>
      </c>
      <c r="K31" s="6">
        <v>0</v>
      </c>
      <c r="L31" s="102">
        <v>0.44800000000000001</v>
      </c>
      <c r="Q31" s="3" t="str">
        <f>C39</f>
        <v>10</v>
      </c>
      <c r="R31" s="4">
        <f>IF(F4="Trimestre I",L39,IF(F4="Trimestre II",#REF!,IF(F4="Trimestre III",#REF!,IF(F4="Trimestre IV",#REF!))))</f>
        <v>0.71099999999999997</v>
      </c>
      <c r="S31" s="4"/>
    </row>
    <row r="32" spans="1:19" ht="45" x14ac:dyDescent="0.25">
      <c r="C32" s="101"/>
      <c r="D32" s="80"/>
      <c r="E32" s="81"/>
      <c r="F32" s="82"/>
      <c r="G32" s="2" t="s">
        <v>1491</v>
      </c>
      <c r="H32" s="2" t="s">
        <v>1492</v>
      </c>
      <c r="I32" s="6">
        <v>1</v>
      </c>
      <c r="J32" s="6">
        <v>1</v>
      </c>
      <c r="K32" s="6">
        <v>1</v>
      </c>
      <c r="L32" s="102"/>
      <c r="Q32" s="3" t="str">
        <f>C41</f>
        <v>11</v>
      </c>
      <c r="R32" s="4">
        <f>IF(F4="Trimestre I",L41,IF(F4="Trimestre II",#REF!,IF(F4="Trimestre III",#REF!,IF(F4="Trimestre IV",#REF!))))</f>
        <v>7.1999999999999995E-2</v>
      </c>
      <c r="S32" s="4"/>
    </row>
    <row r="33" spans="3:19" ht="60" x14ac:dyDescent="0.25">
      <c r="C33" s="101"/>
      <c r="D33" s="80"/>
      <c r="E33" s="81"/>
      <c r="F33" s="82"/>
      <c r="G33" s="2" t="s">
        <v>1493</v>
      </c>
      <c r="H33" s="2" t="s">
        <v>1494</v>
      </c>
      <c r="I33" s="6">
        <v>1</v>
      </c>
      <c r="J33" s="6">
        <v>0.34689999999999999</v>
      </c>
      <c r="K33" s="6">
        <v>0.34689999999999999</v>
      </c>
      <c r="L33" s="102"/>
      <c r="Q33" s="3" t="str">
        <f>C44</f>
        <v>12</v>
      </c>
      <c r="R33" s="4">
        <f>IF(F4="Trimestre I",L44,IF(F4="Trimestre II",#REF!,IF(F4="Trimestre III",#REF!,IF(F4="Trimestre IV",#REF!))))</f>
        <v>1</v>
      </c>
      <c r="S33" s="4"/>
    </row>
    <row r="34" spans="3:19" ht="45" x14ac:dyDescent="0.25">
      <c r="C34" s="101" t="s">
        <v>64</v>
      </c>
      <c r="D34" s="80">
        <v>0.03</v>
      </c>
      <c r="E34" s="81" t="s">
        <v>48</v>
      </c>
      <c r="F34" s="82" t="s">
        <v>1495</v>
      </c>
      <c r="G34" s="2" t="s">
        <v>1496</v>
      </c>
      <c r="H34" s="2" t="s">
        <v>1476</v>
      </c>
      <c r="I34" s="6">
        <v>1</v>
      </c>
      <c r="J34" s="6">
        <v>0</v>
      </c>
      <c r="K34" s="6">
        <v>0</v>
      </c>
      <c r="L34" s="102">
        <v>0</v>
      </c>
      <c r="Q34" s="3" t="str">
        <f>C47</f>
        <v>13</v>
      </c>
      <c r="R34" s="4">
        <f>IF(F4="Trimestre I",L47,IF(F4="Trimestre II",#REF!,IF(F4="Trimestre III",#REF!,IF(F4="Trimestre IV",#REF!))))</f>
        <v>0.2</v>
      </c>
      <c r="S34" s="4"/>
    </row>
    <row r="35" spans="3:19" ht="45" x14ac:dyDescent="0.25">
      <c r="C35" s="101"/>
      <c r="D35" s="80"/>
      <c r="E35" s="81"/>
      <c r="F35" s="82"/>
      <c r="G35" s="2" t="s">
        <v>1497</v>
      </c>
      <c r="H35" s="2" t="s">
        <v>1476</v>
      </c>
      <c r="I35" s="6">
        <v>1</v>
      </c>
      <c r="J35" s="6">
        <v>0</v>
      </c>
      <c r="K35" s="6">
        <v>0</v>
      </c>
      <c r="L35" s="102"/>
      <c r="Q35" s="3" t="str">
        <f>C50</f>
        <v>14</v>
      </c>
      <c r="R35" s="4">
        <f>IF(F4="Trimestre I",L50,IF(F4="Trimestre II",#REF!,IF(F4="Trimestre III",#REF!,IF(F4="Trimestre IV",#REF!))))</f>
        <v>8.5000000000000006E-2</v>
      </c>
      <c r="S35" s="4"/>
    </row>
    <row r="36" spans="3:19" ht="75" x14ac:dyDescent="0.25">
      <c r="C36" s="101" t="s">
        <v>67</v>
      </c>
      <c r="D36" s="80">
        <v>0.03</v>
      </c>
      <c r="E36" s="81" t="s">
        <v>48</v>
      </c>
      <c r="F36" s="82" t="s">
        <v>1498</v>
      </c>
      <c r="G36" s="2" t="s">
        <v>1499</v>
      </c>
      <c r="H36" s="2" t="s">
        <v>1500</v>
      </c>
      <c r="I36" s="6">
        <v>1</v>
      </c>
      <c r="J36" s="6">
        <v>0</v>
      </c>
      <c r="K36" s="6">
        <v>0</v>
      </c>
      <c r="L36" s="102">
        <v>0.33300000000000002</v>
      </c>
      <c r="Q36" s="3" t="str">
        <f>C53</f>
        <v>15</v>
      </c>
      <c r="R36" s="4">
        <f>IF(F4="Trimestre I",L53,IF(F4="Trimestre II",#REF!,IF(F4="Trimestre III",#REF!,IF(F4="Trimestre IV",#REF!))))</f>
        <v>1</v>
      </c>
      <c r="S36" s="4"/>
    </row>
    <row r="37" spans="3:19" ht="105" x14ac:dyDescent="0.25">
      <c r="C37" s="101"/>
      <c r="D37" s="80"/>
      <c r="E37" s="81"/>
      <c r="F37" s="82"/>
      <c r="G37" s="2" t="s">
        <v>1501</v>
      </c>
      <c r="H37" s="2" t="s">
        <v>1502</v>
      </c>
      <c r="I37" s="6">
        <v>1</v>
      </c>
      <c r="J37" s="6">
        <v>1</v>
      </c>
      <c r="K37" s="6">
        <v>1</v>
      </c>
      <c r="L37" s="102"/>
      <c r="Q37" s="3" t="str">
        <f>C54</f>
        <v>16</v>
      </c>
      <c r="R37" s="4">
        <f>IF(F4="Trimestre I",L54,IF(F4="Trimestre II",#REF!,IF(F4="Trimestre III",#REF!,IF(F4="Trimestre IV",#REF!))))</f>
        <v>1</v>
      </c>
      <c r="S37" s="4"/>
    </row>
    <row r="38" spans="3:19" ht="60" x14ac:dyDescent="0.25">
      <c r="C38" s="101"/>
      <c r="D38" s="80"/>
      <c r="E38" s="81"/>
      <c r="F38" s="82"/>
      <c r="G38" s="2" t="s">
        <v>1503</v>
      </c>
      <c r="H38" s="2" t="s">
        <v>1476</v>
      </c>
      <c r="I38" s="6">
        <v>1</v>
      </c>
      <c r="J38" s="6">
        <v>0</v>
      </c>
      <c r="K38" s="6">
        <v>0</v>
      </c>
      <c r="L38" s="102"/>
      <c r="Q38" s="3" t="str">
        <f>C55</f>
        <v>19</v>
      </c>
      <c r="R38" s="4">
        <f>IF(F4="Trimestre I",L55,IF(F4="Trimestre II",#REF!,IF(F4="Trimestre III",#REF!,IF(F4="Trimestre IV",#REF!))))</f>
        <v>0</v>
      </c>
      <c r="S38" s="4"/>
    </row>
    <row r="39" spans="3:19" ht="150" x14ac:dyDescent="0.25">
      <c r="C39" s="101" t="s">
        <v>72</v>
      </c>
      <c r="D39" s="80">
        <v>0.03</v>
      </c>
      <c r="E39" s="81" t="s">
        <v>48</v>
      </c>
      <c r="F39" s="82" t="s">
        <v>1504</v>
      </c>
      <c r="G39" s="2" t="s">
        <v>1505</v>
      </c>
      <c r="H39" s="2" t="s">
        <v>1506</v>
      </c>
      <c r="I39" s="6">
        <v>1</v>
      </c>
      <c r="J39" s="6">
        <v>0.42259999999999998</v>
      </c>
      <c r="K39" s="6">
        <v>0.42259999999999998</v>
      </c>
      <c r="L39" s="102">
        <v>0.71099999999999997</v>
      </c>
      <c r="Q39" s="3" t="str">
        <f>C56</f>
        <v>20</v>
      </c>
      <c r="R39" s="4">
        <f>IF(F4="Trimestre I",L56,IF(F4="Trimestre II",#REF!,IF(F4="Trimestre III",#REF!,IF(F4="Trimestre IV",#REF!))))</f>
        <v>5.0000000000000001E-3</v>
      </c>
      <c r="S39" s="4"/>
    </row>
    <row r="40" spans="3:19" ht="90" x14ac:dyDescent="0.25">
      <c r="C40" s="101"/>
      <c r="D40" s="80"/>
      <c r="E40" s="81"/>
      <c r="F40" s="82"/>
      <c r="G40" s="2" t="s">
        <v>1507</v>
      </c>
      <c r="H40" s="2" t="s">
        <v>1476</v>
      </c>
      <c r="I40" s="6">
        <v>1</v>
      </c>
      <c r="J40" s="6">
        <v>1</v>
      </c>
      <c r="K40" s="6">
        <v>1</v>
      </c>
      <c r="L40" s="102"/>
      <c r="Q40" s="3" t="str">
        <f>C59</f>
        <v>21</v>
      </c>
      <c r="R40" s="4">
        <f>IF(F4="Trimestre I",L59,IF(F4="Trimestre II",#REF!,IF(F4="Trimestre III",#REF!,IF(F4="Trimestre IV",#REF!))))</f>
        <v>0</v>
      </c>
      <c r="S40" s="4"/>
    </row>
    <row r="41" spans="3:19" ht="105" x14ac:dyDescent="0.25">
      <c r="C41" s="101" t="s">
        <v>217</v>
      </c>
      <c r="D41" s="80">
        <v>0.05</v>
      </c>
      <c r="E41" s="81" t="s">
        <v>48</v>
      </c>
      <c r="F41" s="82" t="s">
        <v>1508</v>
      </c>
      <c r="G41" s="2" t="s">
        <v>1509</v>
      </c>
      <c r="H41" s="2" t="s">
        <v>1510</v>
      </c>
      <c r="I41" s="6">
        <v>1</v>
      </c>
      <c r="J41" s="6">
        <v>0.16669999999999999</v>
      </c>
      <c r="K41" s="6">
        <v>0.16669999999999999</v>
      </c>
      <c r="L41" s="102">
        <v>7.1999999999999995E-2</v>
      </c>
      <c r="Q41" s="3" t="str">
        <f>C61</f>
        <v>22</v>
      </c>
      <c r="R41" s="4">
        <f>IF(F4="Trimestre I",L61,IF(F4="Trimestre II",#REF!,IF(F4="Trimestre III",#REF!,IF(F4="Trimestre IV",#REF!))))</f>
        <v>0.28100000000000003</v>
      </c>
      <c r="S41" s="4"/>
    </row>
    <row r="42" spans="3:19" ht="30" x14ac:dyDescent="0.25">
      <c r="C42" s="101"/>
      <c r="D42" s="80"/>
      <c r="E42" s="81"/>
      <c r="F42" s="82"/>
      <c r="G42" s="2" t="s">
        <v>1511</v>
      </c>
      <c r="H42" s="2" t="s">
        <v>1512</v>
      </c>
      <c r="I42" s="6">
        <v>0.9</v>
      </c>
      <c r="J42" s="6">
        <v>4.5199999999999997E-2</v>
      </c>
      <c r="K42" s="6">
        <v>5.0200000000000002E-2</v>
      </c>
      <c r="L42" s="102"/>
      <c r="Q42" s="3" t="str">
        <f>C63</f>
        <v>23</v>
      </c>
      <c r="R42" s="4">
        <f>IF(F4="Trimestre I",L63,IF(F4="Trimestre II",#REF!,IF(F4="Trimestre III",#REF!,IF(F4="Trimestre IV",#REF!))))</f>
        <v>0.33300000000000002</v>
      </c>
      <c r="S42" s="4"/>
    </row>
    <row r="43" spans="3:19" ht="90" x14ac:dyDescent="0.25">
      <c r="C43" s="101"/>
      <c r="D43" s="80"/>
      <c r="E43" s="81"/>
      <c r="F43" s="82"/>
      <c r="G43" s="2" t="s">
        <v>1513</v>
      </c>
      <c r="H43" s="2" t="s">
        <v>1514</v>
      </c>
      <c r="I43" s="6">
        <v>0.9</v>
      </c>
      <c r="J43" s="6">
        <v>0</v>
      </c>
      <c r="K43" s="6">
        <v>0</v>
      </c>
      <c r="L43" s="102"/>
      <c r="Q43" s="3" t="str">
        <f>C66</f>
        <v>24</v>
      </c>
      <c r="R43" s="4">
        <f>IF(F4="Trimestre I",L66,IF(F4="Trimestre II",#REF!,IF(F4="Trimestre III",#REF!,IF(F4="Trimestre IV",#REF!))))</f>
        <v>0</v>
      </c>
      <c r="S43" s="4"/>
    </row>
    <row r="44" spans="3:19" ht="45" x14ac:dyDescent="0.25">
      <c r="C44" s="101" t="s">
        <v>167</v>
      </c>
      <c r="D44" s="80">
        <v>0.05</v>
      </c>
      <c r="E44" s="81" t="s">
        <v>48</v>
      </c>
      <c r="F44" s="82" t="s">
        <v>1515</v>
      </c>
      <c r="G44" s="2" t="s">
        <v>1516</v>
      </c>
      <c r="H44" s="2" t="s">
        <v>1517</v>
      </c>
      <c r="I44" s="6">
        <v>1</v>
      </c>
      <c r="J44" s="6">
        <v>1</v>
      </c>
      <c r="K44" s="6">
        <v>1</v>
      </c>
      <c r="L44" s="102">
        <v>1</v>
      </c>
      <c r="Q44" s="3" t="str">
        <f>C67</f>
        <v>25</v>
      </c>
      <c r="R44" s="4">
        <f>IF(F4="Trimestre I",L67,IF(F4="Trimestre II",#REF!,IF(F4="Trimestre III",#REF!,IF(F4="Trimestre IV",#REF!))))</f>
        <v>0.48899999999999999</v>
      </c>
      <c r="S44" s="4"/>
    </row>
    <row r="45" spans="3:19" ht="75" x14ac:dyDescent="0.25">
      <c r="C45" s="101"/>
      <c r="D45" s="80"/>
      <c r="E45" s="81"/>
      <c r="F45" s="82"/>
      <c r="G45" s="2" t="s">
        <v>1518</v>
      </c>
      <c r="H45" s="2" t="s">
        <v>1519</v>
      </c>
      <c r="I45" s="6">
        <v>1</v>
      </c>
      <c r="J45" s="6">
        <v>1</v>
      </c>
      <c r="K45" s="6">
        <v>1</v>
      </c>
      <c r="L45" s="102"/>
      <c r="Q45" s="3" t="str">
        <f>C70</f>
        <v>26</v>
      </c>
      <c r="R45" s="4">
        <f>IF(F4="Trimestre I",L70,IF(F4="Trimestre II",#REF!,IF(F4="Trimestre III",#REF!,IF(F4="Trimestre IV",#REF!))))</f>
        <v>0.51600000000000001</v>
      </c>
      <c r="S45" s="4"/>
    </row>
    <row r="46" spans="3:19" ht="105" x14ac:dyDescent="0.25">
      <c r="C46" s="101"/>
      <c r="D46" s="80"/>
      <c r="E46" s="81"/>
      <c r="F46" s="82"/>
      <c r="G46" s="2" t="s">
        <v>1520</v>
      </c>
      <c r="H46" s="2" t="s">
        <v>1521</v>
      </c>
      <c r="I46" s="6">
        <v>0.95</v>
      </c>
      <c r="J46" s="6">
        <v>0.96909999999999996</v>
      </c>
      <c r="K46" s="6">
        <v>1</v>
      </c>
      <c r="L46" s="102"/>
      <c r="Q46" s="3" t="str">
        <f>C73</f>
        <v>27</v>
      </c>
      <c r="R46" s="4">
        <f>IF(F4="Trimestre I",L73,IF(F4="Trimestre II",#REF!,IF(F4="Trimestre III",#REF!,IF(F4="Trimestre IV",#REF!))))</f>
        <v>0</v>
      </c>
      <c r="S46" s="4"/>
    </row>
    <row r="47" spans="3:19" ht="45" x14ac:dyDescent="0.25">
      <c r="C47" s="101" t="s">
        <v>76</v>
      </c>
      <c r="D47" s="80">
        <v>0.03</v>
      </c>
      <c r="E47" s="81" t="s">
        <v>48</v>
      </c>
      <c r="F47" s="82" t="s">
        <v>1522</v>
      </c>
      <c r="G47" s="2" t="s">
        <v>1523</v>
      </c>
      <c r="H47" s="2" t="s">
        <v>1476</v>
      </c>
      <c r="I47" s="6">
        <v>1</v>
      </c>
      <c r="J47" s="6">
        <v>0.2</v>
      </c>
      <c r="K47" s="6">
        <v>0.2</v>
      </c>
      <c r="L47" s="102">
        <v>0.2</v>
      </c>
      <c r="Q47" s="3" t="str">
        <f>C76</f>
        <v>28</v>
      </c>
      <c r="R47" s="4">
        <f>IF(F4="Trimestre I",L76,IF(F4="Trimestre II",#REF!,IF(F4="Trimestre III",#REF!,IF(F4="Trimestre IV",#REF!))))</f>
        <v>5.8999999999999997E-2</v>
      </c>
      <c r="S47" s="4"/>
    </row>
    <row r="48" spans="3:19" ht="60" x14ac:dyDescent="0.25">
      <c r="C48" s="101"/>
      <c r="D48" s="80"/>
      <c r="E48" s="81"/>
      <c r="F48" s="82"/>
      <c r="G48" s="2" t="s">
        <v>1524</v>
      </c>
      <c r="H48" s="2" t="s">
        <v>1476</v>
      </c>
      <c r="I48" s="6">
        <v>1</v>
      </c>
      <c r="J48" s="6">
        <v>0.2</v>
      </c>
      <c r="K48" s="6">
        <v>0.2</v>
      </c>
      <c r="L48" s="102"/>
      <c r="Q48" s="3" t="str">
        <f>C79</f>
        <v>29</v>
      </c>
      <c r="R48" s="4">
        <f>IF(F4="Trimestre I",L79,IF(F4="Trimestre II",#REF!,IF(F4="Trimestre III",#REF!,IF(F4="Trimestre IV",#REF!))))</f>
        <v>0.107</v>
      </c>
      <c r="S48" s="4"/>
    </row>
    <row r="49" spans="3:19" ht="45" x14ac:dyDescent="0.25">
      <c r="C49" s="101"/>
      <c r="D49" s="80"/>
      <c r="E49" s="81"/>
      <c r="F49" s="82"/>
      <c r="G49" s="2" t="s">
        <v>1525</v>
      </c>
      <c r="H49" s="2" t="s">
        <v>1526</v>
      </c>
      <c r="I49" s="6">
        <v>1</v>
      </c>
      <c r="J49" s="6">
        <v>0.2</v>
      </c>
      <c r="K49" s="6">
        <v>0.2</v>
      </c>
      <c r="L49" s="102"/>
      <c r="Q49" s="3" t="str">
        <f>C81</f>
        <v>30</v>
      </c>
      <c r="R49" s="4">
        <f>IF(F4="Trimestre I",L81,IF(F4="Trimestre II",#REF!,IF(F4="Trimestre III",#REF!,IF(F4="Trimestre IV",#REF!))))</f>
        <v>0.23699999999999999</v>
      </c>
      <c r="S49" s="4"/>
    </row>
    <row r="50" spans="3:19" ht="45" x14ac:dyDescent="0.25">
      <c r="C50" s="101" t="s">
        <v>79</v>
      </c>
      <c r="D50" s="80">
        <v>0.04</v>
      </c>
      <c r="E50" s="81" t="s">
        <v>48</v>
      </c>
      <c r="F50" s="82" t="s">
        <v>1527</v>
      </c>
      <c r="G50" s="2" t="s">
        <v>1528</v>
      </c>
      <c r="H50" s="2" t="s">
        <v>1476</v>
      </c>
      <c r="I50" s="6">
        <v>1</v>
      </c>
      <c r="J50" s="6">
        <v>0.1</v>
      </c>
      <c r="K50" s="6">
        <v>0.1</v>
      </c>
      <c r="L50" s="102">
        <v>8.5000000000000006E-2</v>
      </c>
      <c r="Q50" s="3" t="str">
        <f>C83</f>
        <v>31</v>
      </c>
      <c r="R50" s="4">
        <f>IF(F4="Trimestre I",L83,IF(F4="Trimestre II",#REF!,IF(F4="Trimestre III",#REF!,IF(F4="Trimestre IV",#REF!))))</f>
        <v>1</v>
      </c>
      <c r="S50" s="4"/>
    </row>
    <row r="51" spans="3:19" ht="45" x14ac:dyDescent="0.25">
      <c r="C51" s="101"/>
      <c r="D51" s="80"/>
      <c r="E51" s="81"/>
      <c r="F51" s="82"/>
      <c r="G51" s="2" t="s">
        <v>1529</v>
      </c>
      <c r="H51" s="2" t="s">
        <v>1512</v>
      </c>
      <c r="I51" s="6">
        <v>0.9</v>
      </c>
      <c r="J51" s="6">
        <v>0.14119999999999999</v>
      </c>
      <c r="K51" s="6">
        <v>0.15690000000000001</v>
      </c>
      <c r="L51" s="102"/>
      <c r="Q51" s="3" t="str">
        <f>C84</f>
        <v>32</v>
      </c>
      <c r="R51" s="4">
        <f>IF(F4="Trimestre I",L84,IF(F4="Trimestre II",#REF!,IF(F4="Trimestre III",#REF!,IF(F4="Trimestre IV",#REF!))))</f>
        <v>0.14499999999999999</v>
      </c>
      <c r="S51" s="4"/>
    </row>
    <row r="52" spans="3:19" ht="120" x14ac:dyDescent="0.25">
      <c r="C52" s="101"/>
      <c r="D52" s="80"/>
      <c r="E52" s="81"/>
      <c r="F52" s="82"/>
      <c r="G52" s="2" t="s">
        <v>1530</v>
      </c>
      <c r="H52" s="2" t="s">
        <v>1531</v>
      </c>
      <c r="I52" s="6">
        <v>0.9</v>
      </c>
      <c r="J52" s="6">
        <v>0</v>
      </c>
      <c r="K52" s="6">
        <v>0</v>
      </c>
      <c r="L52" s="102"/>
      <c r="Q52" s="3" t="str">
        <f>C87</f>
        <v>33</v>
      </c>
      <c r="R52" s="4">
        <f>IF(F4="Trimestre I",L87,IF(F4="Trimestre II",#REF!,IF(F4="Trimestre III",#REF!,IF(F4="Trimestre IV",#REF!))))</f>
        <v>0</v>
      </c>
      <c r="S52" s="4"/>
    </row>
    <row r="53" spans="3:19" ht="85.5" customHeight="1" x14ac:dyDescent="0.25">
      <c r="C53" s="2" t="s">
        <v>83</v>
      </c>
      <c r="D53" s="6">
        <v>0.03</v>
      </c>
      <c r="E53" s="10" t="s">
        <v>48</v>
      </c>
      <c r="F53" s="1" t="s">
        <v>1532</v>
      </c>
      <c r="G53" s="2" t="s">
        <v>1533</v>
      </c>
      <c r="H53" s="2" t="s">
        <v>1476</v>
      </c>
      <c r="I53" s="6">
        <v>1</v>
      </c>
      <c r="J53" s="6">
        <v>1</v>
      </c>
      <c r="K53" s="6">
        <v>1</v>
      </c>
      <c r="L53" s="8">
        <v>1</v>
      </c>
      <c r="Q53" s="3"/>
      <c r="R53" s="4"/>
      <c r="S53" s="4"/>
    </row>
    <row r="54" spans="3:19" ht="90" x14ac:dyDescent="0.25">
      <c r="C54" s="2" t="s">
        <v>86</v>
      </c>
      <c r="D54" s="6">
        <v>0.03</v>
      </c>
      <c r="E54" s="10" t="s">
        <v>48</v>
      </c>
      <c r="F54" s="1" t="s">
        <v>1534</v>
      </c>
      <c r="G54" s="2" t="s">
        <v>1535</v>
      </c>
      <c r="H54" s="2" t="s">
        <v>1536</v>
      </c>
      <c r="I54" s="6">
        <v>1</v>
      </c>
      <c r="J54" s="6">
        <v>1</v>
      </c>
      <c r="K54" s="6">
        <v>1</v>
      </c>
      <c r="L54" s="8">
        <v>1</v>
      </c>
      <c r="Q54" s="3"/>
      <c r="R54" s="4"/>
      <c r="S54" s="4"/>
    </row>
    <row r="55" spans="3:19" ht="57.75" x14ac:dyDescent="0.25">
      <c r="C55" s="2" t="s">
        <v>262</v>
      </c>
      <c r="D55" s="6">
        <v>0.04</v>
      </c>
      <c r="E55" s="10" t="s">
        <v>68</v>
      </c>
      <c r="F55" s="1" t="s">
        <v>1537</v>
      </c>
      <c r="G55" s="2" t="s">
        <v>1538</v>
      </c>
      <c r="H55" s="2" t="s">
        <v>1539</v>
      </c>
      <c r="I55" s="6">
        <v>1</v>
      </c>
      <c r="J55" s="6">
        <v>0</v>
      </c>
      <c r="K55" s="6">
        <v>0</v>
      </c>
      <c r="L55" s="8">
        <v>0</v>
      </c>
      <c r="Q55" s="3"/>
      <c r="R55" s="4"/>
      <c r="S55" s="4"/>
    </row>
    <row r="56" spans="3:19" ht="75" x14ac:dyDescent="0.25">
      <c r="C56" s="101" t="s">
        <v>268</v>
      </c>
      <c r="D56" s="80">
        <v>0.03</v>
      </c>
      <c r="E56" s="81" t="s">
        <v>48</v>
      </c>
      <c r="F56" s="82" t="s">
        <v>1540</v>
      </c>
      <c r="G56" s="2" t="s">
        <v>1541</v>
      </c>
      <c r="H56" s="2" t="s">
        <v>1542</v>
      </c>
      <c r="I56" s="6">
        <v>0.8</v>
      </c>
      <c r="J56" s="6">
        <v>1.2E-2</v>
      </c>
      <c r="K56" s="6">
        <v>1.4999999999999999E-2</v>
      </c>
      <c r="L56" s="102">
        <v>5.0000000000000001E-3</v>
      </c>
      <c r="Q56" s="3"/>
      <c r="R56" s="4"/>
      <c r="S56" s="4"/>
    </row>
    <row r="57" spans="3:19" ht="60" x14ac:dyDescent="0.25">
      <c r="C57" s="101"/>
      <c r="D57" s="80"/>
      <c r="E57" s="81"/>
      <c r="F57" s="82"/>
      <c r="G57" s="2" t="s">
        <v>1543</v>
      </c>
      <c r="H57" s="2" t="s">
        <v>1544</v>
      </c>
      <c r="I57" s="6">
        <v>0.7</v>
      </c>
      <c r="J57" s="6">
        <v>0</v>
      </c>
      <c r="K57" s="6">
        <v>0</v>
      </c>
      <c r="L57" s="102"/>
      <c r="Q57" s="3"/>
      <c r="R57" s="4"/>
      <c r="S57" s="4"/>
    </row>
    <row r="58" spans="3:19" ht="60" x14ac:dyDescent="0.25">
      <c r="C58" s="101"/>
      <c r="D58" s="80"/>
      <c r="E58" s="81"/>
      <c r="F58" s="82"/>
      <c r="G58" s="2" t="s">
        <v>1545</v>
      </c>
      <c r="H58" s="2" t="s">
        <v>1546</v>
      </c>
      <c r="I58" s="6">
        <v>0.6</v>
      </c>
      <c r="J58" s="6">
        <v>0</v>
      </c>
      <c r="K58" s="6">
        <v>0</v>
      </c>
      <c r="L58" s="102"/>
      <c r="Q58" s="3"/>
      <c r="R58" s="4"/>
      <c r="S58" s="4"/>
    </row>
    <row r="59" spans="3:19" ht="30" x14ac:dyDescent="0.25">
      <c r="C59" s="101" t="s">
        <v>274</v>
      </c>
      <c r="D59" s="80">
        <v>0.01</v>
      </c>
      <c r="E59" s="81" t="s">
        <v>48</v>
      </c>
      <c r="F59" s="82" t="s">
        <v>1547</v>
      </c>
      <c r="G59" s="2" t="s">
        <v>1548</v>
      </c>
      <c r="H59" s="2" t="s">
        <v>1549</v>
      </c>
      <c r="I59" s="6">
        <v>0.8</v>
      </c>
      <c r="J59" s="6">
        <v>0</v>
      </c>
      <c r="K59" s="6">
        <v>0</v>
      </c>
      <c r="L59" s="102">
        <v>0</v>
      </c>
      <c r="Q59" s="3"/>
      <c r="R59" s="4"/>
      <c r="S59" s="4"/>
    </row>
    <row r="60" spans="3:19" ht="67.5" customHeight="1" x14ac:dyDescent="0.25">
      <c r="C60" s="101"/>
      <c r="D60" s="80"/>
      <c r="E60" s="81"/>
      <c r="F60" s="82"/>
      <c r="G60" s="2" t="s">
        <v>1550</v>
      </c>
      <c r="H60" s="2" t="s">
        <v>1551</v>
      </c>
      <c r="I60" s="6">
        <v>0.8</v>
      </c>
      <c r="J60" s="6">
        <v>0</v>
      </c>
      <c r="K60" s="6">
        <v>0</v>
      </c>
      <c r="L60" s="102"/>
      <c r="Q60" s="3"/>
      <c r="R60" s="4"/>
      <c r="S60" s="4"/>
    </row>
    <row r="61" spans="3:19" ht="75" x14ac:dyDescent="0.25">
      <c r="C61" s="101" t="s">
        <v>280</v>
      </c>
      <c r="D61" s="80">
        <v>0.03</v>
      </c>
      <c r="E61" s="81" t="s">
        <v>48</v>
      </c>
      <c r="F61" s="82" t="s">
        <v>1552</v>
      </c>
      <c r="G61" s="2" t="s">
        <v>1553</v>
      </c>
      <c r="H61" s="2" t="s">
        <v>1554</v>
      </c>
      <c r="I61" s="6">
        <v>1</v>
      </c>
      <c r="J61" s="6">
        <v>0.5</v>
      </c>
      <c r="K61" s="6">
        <v>0.5</v>
      </c>
      <c r="L61" s="102">
        <v>0.28100000000000003</v>
      </c>
      <c r="Q61" s="3"/>
      <c r="R61" s="4"/>
      <c r="S61" s="4"/>
    </row>
    <row r="62" spans="3:19" ht="30" x14ac:dyDescent="0.25">
      <c r="C62" s="101"/>
      <c r="D62" s="80"/>
      <c r="E62" s="81"/>
      <c r="F62" s="82"/>
      <c r="G62" s="2" t="s">
        <v>1555</v>
      </c>
      <c r="H62" s="2" t="s">
        <v>1556</v>
      </c>
      <c r="I62" s="5">
        <v>4</v>
      </c>
      <c r="J62" s="5">
        <v>0.25</v>
      </c>
      <c r="K62" s="6">
        <v>6.3E-2</v>
      </c>
      <c r="L62" s="102"/>
      <c r="Q62" s="3"/>
      <c r="R62" s="4"/>
      <c r="S62" s="4"/>
    </row>
    <row r="63" spans="3:19" ht="45" x14ac:dyDescent="0.25">
      <c r="C63" s="101" t="s">
        <v>288</v>
      </c>
      <c r="D63" s="80">
        <v>0.03</v>
      </c>
      <c r="E63" s="81" t="s">
        <v>48</v>
      </c>
      <c r="F63" s="82" t="s">
        <v>1557</v>
      </c>
      <c r="G63" s="2" t="s">
        <v>1558</v>
      </c>
      <c r="H63" s="2" t="s">
        <v>1559</v>
      </c>
      <c r="I63" s="6">
        <v>1</v>
      </c>
      <c r="J63" s="6">
        <v>0</v>
      </c>
      <c r="K63" s="6">
        <v>0</v>
      </c>
      <c r="L63" s="102">
        <v>0.33300000000000002</v>
      </c>
      <c r="Q63" s="3"/>
      <c r="R63" s="4"/>
      <c r="S63" s="4"/>
    </row>
    <row r="64" spans="3:19" ht="45" x14ac:dyDescent="0.25">
      <c r="C64" s="101"/>
      <c r="D64" s="80"/>
      <c r="E64" s="81"/>
      <c r="F64" s="82"/>
      <c r="G64" s="2" t="s">
        <v>1560</v>
      </c>
      <c r="H64" s="2" t="s">
        <v>1561</v>
      </c>
      <c r="I64" s="6">
        <v>0.9</v>
      </c>
      <c r="J64" s="6">
        <v>0</v>
      </c>
      <c r="K64" s="6">
        <v>0</v>
      </c>
      <c r="L64" s="102"/>
      <c r="Q64" s="3"/>
      <c r="R64" s="4"/>
      <c r="S64" s="4"/>
    </row>
    <row r="65" spans="3:19" ht="45" x14ac:dyDescent="0.25">
      <c r="C65" s="101"/>
      <c r="D65" s="80"/>
      <c r="E65" s="81"/>
      <c r="F65" s="82"/>
      <c r="G65" s="2" t="s">
        <v>1562</v>
      </c>
      <c r="H65" s="2" t="s">
        <v>1563</v>
      </c>
      <c r="I65" s="6">
        <v>1</v>
      </c>
      <c r="J65" s="6">
        <v>1</v>
      </c>
      <c r="K65" s="6">
        <v>1</v>
      </c>
      <c r="L65" s="102"/>
      <c r="Q65" s="3"/>
      <c r="R65" s="4"/>
      <c r="S65" s="4"/>
    </row>
    <row r="66" spans="3:19" ht="57" x14ac:dyDescent="0.25">
      <c r="C66" s="2" t="s">
        <v>292</v>
      </c>
      <c r="D66" s="6">
        <v>0.01</v>
      </c>
      <c r="E66" s="10" t="s">
        <v>231</v>
      </c>
      <c r="F66" s="1" t="s">
        <v>1564</v>
      </c>
      <c r="G66" s="2" t="s">
        <v>1565</v>
      </c>
      <c r="H66" s="2" t="s">
        <v>1566</v>
      </c>
      <c r="I66" s="6">
        <v>0.4</v>
      </c>
      <c r="J66" s="6">
        <v>0</v>
      </c>
      <c r="K66" s="6">
        <v>0</v>
      </c>
      <c r="L66" s="8">
        <v>0</v>
      </c>
      <c r="Q66" s="3"/>
      <c r="R66" s="4"/>
      <c r="S66" s="4"/>
    </row>
    <row r="67" spans="3:19" ht="75" x14ac:dyDescent="0.25">
      <c r="C67" s="101" t="s">
        <v>297</v>
      </c>
      <c r="D67" s="80">
        <v>0.04</v>
      </c>
      <c r="E67" s="81" t="s">
        <v>48</v>
      </c>
      <c r="F67" s="82" t="s">
        <v>1567</v>
      </c>
      <c r="G67" s="2" t="s">
        <v>1568</v>
      </c>
      <c r="H67" s="2" t="s">
        <v>1569</v>
      </c>
      <c r="I67" s="6">
        <v>0.8</v>
      </c>
      <c r="J67" s="6">
        <v>0.1696</v>
      </c>
      <c r="K67" s="6">
        <v>0.21199999999999999</v>
      </c>
      <c r="L67" s="102">
        <v>0.48899999999999999</v>
      </c>
      <c r="Q67" s="3"/>
      <c r="R67" s="4"/>
      <c r="S67" s="4"/>
    </row>
    <row r="68" spans="3:19" ht="45" x14ac:dyDescent="0.25">
      <c r="C68" s="101"/>
      <c r="D68" s="80"/>
      <c r="E68" s="81"/>
      <c r="F68" s="82"/>
      <c r="G68" s="2" t="s">
        <v>1570</v>
      </c>
      <c r="H68" s="2" t="s">
        <v>1571</v>
      </c>
      <c r="I68" s="6">
        <v>0.03</v>
      </c>
      <c r="J68" s="6">
        <v>0</v>
      </c>
      <c r="K68" s="6">
        <v>2</v>
      </c>
      <c r="L68" s="102"/>
      <c r="Q68" s="3"/>
      <c r="R68" s="4"/>
      <c r="S68" s="4"/>
    </row>
    <row r="69" spans="3:19" ht="30" x14ac:dyDescent="0.25">
      <c r="C69" s="101"/>
      <c r="D69" s="80"/>
      <c r="E69" s="81"/>
      <c r="F69" s="82"/>
      <c r="G69" s="2" t="s">
        <v>1572</v>
      </c>
      <c r="H69" s="2" t="s">
        <v>1573</v>
      </c>
      <c r="I69" s="6">
        <v>0.9</v>
      </c>
      <c r="J69" s="6">
        <v>0.2303</v>
      </c>
      <c r="K69" s="6">
        <v>0.25590000000000002</v>
      </c>
      <c r="L69" s="102"/>
      <c r="Q69" s="3"/>
      <c r="R69" s="4"/>
      <c r="S69" s="4"/>
    </row>
    <row r="70" spans="3:19" ht="45" x14ac:dyDescent="0.25">
      <c r="C70" s="101" t="s">
        <v>303</v>
      </c>
      <c r="D70" s="80">
        <v>0.04</v>
      </c>
      <c r="E70" s="81" t="s">
        <v>48</v>
      </c>
      <c r="F70" s="82" t="s">
        <v>1574</v>
      </c>
      <c r="G70" s="2" t="s">
        <v>1575</v>
      </c>
      <c r="H70" s="2" t="s">
        <v>1573</v>
      </c>
      <c r="I70" s="6">
        <v>0.9</v>
      </c>
      <c r="J70" s="6">
        <v>0.22789999999999999</v>
      </c>
      <c r="K70" s="6">
        <v>0.25319999999999998</v>
      </c>
      <c r="L70" s="102">
        <v>0.51600000000000001</v>
      </c>
      <c r="Q70" s="3"/>
      <c r="R70" s="4"/>
      <c r="S70" s="4"/>
    </row>
    <row r="71" spans="3:19" ht="60" x14ac:dyDescent="0.25">
      <c r="C71" s="101"/>
      <c r="D71" s="80"/>
      <c r="E71" s="81"/>
      <c r="F71" s="82"/>
      <c r="G71" s="2" t="s">
        <v>1576</v>
      </c>
      <c r="H71" s="2" t="s">
        <v>1577</v>
      </c>
      <c r="I71" s="6">
        <v>0.9</v>
      </c>
      <c r="J71" s="6">
        <v>0.66669999999999996</v>
      </c>
      <c r="K71" s="6">
        <v>0.74080000000000001</v>
      </c>
      <c r="L71" s="102"/>
      <c r="Q71" s="3"/>
      <c r="R71" s="4"/>
      <c r="S71" s="4"/>
    </row>
    <row r="72" spans="3:19" ht="60" x14ac:dyDescent="0.25">
      <c r="C72" s="101"/>
      <c r="D72" s="80"/>
      <c r="E72" s="81"/>
      <c r="F72" s="82"/>
      <c r="G72" s="2" t="s">
        <v>1578</v>
      </c>
      <c r="H72" s="2" t="s">
        <v>1579</v>
      </c>
      <c r="I72" s="6">
        <v>0.9</v>
      </c>
      <c r="J72" s="6">
        <v>0.5</v>
      </c>
      <c r="K72" s="6">
        <v>0.55559999999999998</v>
      </c>
      <c r="L72" s="102"/>
      <c r="Q72" s="3"/>
      <c r="R72" s="4"/>
      <c r="S72" s="4"/>
    </row>
    <row r="73" spans="3:19" ht="60" x14ac:dyDescent="0.25">
      <c r="C73" s="101" t="s">
        <v>306</v>
      </c>
      <c r="D73" s="80">
        <v>0.04</v>
      </c>
      <c r="E73" s="81" t="s">
        <v>48</v>
      </c>
      <c r="F73" s="82" t="s">
        <v>1580</v>
      </c>
      <c r="G73" s="2" t="s">
        <v>1581</v>
      </c>
      <c r="H73" s="2" t="s">
        <v>1582</v>
      </c>
      <c r="I73" s="6">
        <v>0.8</v>
      </c>
      <c r="J73" s="6">
        <v>0</v>
      </c>
      <c r="K73" s="6">
        <v>0</v>
      </c>
      <c r="L73" s="102">
        <v>0</v>
      </c>
      <c r="Q73" s="3"/>
      <c r="R73" s="4"/>
      <c r="S73" s="4"/>
    </row>
    <row r="74" spans="3:19" ht="45" x14ac:dyDescent="0.25">
      <c r="C74" s="101"/>
      <c r="D74" s="80"/>
      <c r="E74" s="81"/>
      <c r="F74" s="82"/>
      <c r="G74" s="2" t="s">
        <v>1583</v>
      </c>
      <c r="H74" s="2" t="s">
        <v>1584</v>
      </c>
      <c r="I74" s="6">
        <v>0.05</v>
      </c>
      <c r="J74" s="6">
        <v>0</v>
      </c>
      <c r="K74" s="6">
        <v>0</v>
      </c>
      <c r="L74" s="102"/>
      <c r="Q74" s="3"/>
      <c r="R74" s="4"/>
      <c r="S74" s="4"/>
    </row>
    <row r="75" spans="3:19" ht="45" x14ac:dyDescent="0.25">
      <c r="C75" s="101"/>
      <c r="D75" s="80"/>
      <c r="E75" s="81"/>
      <c r="F75" s="82"/>
      <c r="G75" s="2" t="s">
        <v>1585</v>
      </c>
      <c r="H75" s="2" t="s">
        <v>1586</v>
      </c>
      <c r="I75" s="6">
        <v>0.7</v>
      </c>
      <c r="J75" s="6">
        <v>0</v>
      </c>
      <c r="K75" s="6">
        <v>0</v>
      </c>
      <c r="L75" s="102"/>
      <c r="Q75" s="3"/>
      <c r="R75" s="4"/>
      <c r="S75" s="4"/>
    </row>
    <row r="76" spans="3:19" ht="60" x14ac:dyDescent="0.25">
      <c r="C76" s="101" t="s">
        <v>312</v>
      </c>
      <c r="D76" s="80">
        <v>0.04</v>
      </c>
      <c r="E76" s="81" t="s">
        <v>48</v>
      </c>
      <c r="F76" s="82" t="s">
        <v>1587</v>
      </c>
      <c r="G76" s="2" t="s">
        <v>1588</v>
      </c>
      <c r="H76" s="2" t="s">
        <v>1589</v>
      </c>
      <c r="I76" s="6">
        <v>0.5</v>
      </c>
      <c r="J76" s="6">
        <v>0</v>
      </c>
      <c r="K76" s="6">
        <v>0</v>
      </c>
      <c r="L76" s="102">
        <v>5.8999999999999997E-2</v>
      </c>
      <c r="Q76" s="3"/>
      <c r="R76" s="4"/>
      <c r="S76" s="4"/>
    </row>
    <row r="77" spans="3:19" ht="75" x14ac:dyDescent="0.25">
      <c r="C77" s="101"/>
      <c r="D77" s="80"/>
      <c r="E77" s="81"/>
      <c r="F77" s="82"/>
      <c r="G77" s="2" t="s">
        <v>1590</v>
      </c>
      <c r="H77" s="2" t="s">
        <v>1591</v>
      </c>
      <c r="I77" s="6">
        <v>0.3</v>
      </c>
      <c r="J77" s="6">
        <v>0</v>
      </c>
      <c r="K77" s="6">
        <v>0</v>
      </c>
      <c r="L77" s="102"/>
      <c r="Q77" s="3"/>
      <c r="R77" s="4"/>
      <c r="S77" s="4"/>
    </row>
    <row r="78" spans="3:19" ht="45" x14ac:dyDescent="0.25">
      <c r="C78" s="101"/>
      <c r="D78" s="80"/>
      <c r="E78" s="81"/>
      <c r="F78" s="82"/>
      <c r="G78" s="2" t="s">
        <v>1581</v>
      </c>
      <c r="H78" s="2" t="s">
        <v>1592</v>
      </c>
      <c r="I78" s="6">
        <v>0.9</v>
      </c>
      <c r="J78" s="6">
        <v>0.1603</v>
      </c>
      <c r="K78" s="6">
        <v>0.17810000000000001</v>
      </c>
      <c r="L78" s="102"/>
      <c r="Q78" s="3"/>
      <c r="R78" s="4"/>
      <c r="S78" s="4"/>
    </row>
    <row r="79" spans="3:19" ht="45" x14ac:dyDescent="0.25">
      <c r="C79" s="101" t="s">
        <v>315</v>
      </c>
      <c r="D79" s="80">
        <v>0.03</v>
      </c>
      <c r="E79" s="81" t="s">
        <v>48</v>
      </c>
      <c r="F79" s="82" t="s">
        <v>1593</v>
      </c>
      <c r="G79" s="2" t="s">
        <v>1594</v>
      </c>
      <c r="H79" s="2" t="s">
        <v>1595</v>
      </c>
      <c r="I79" s="6">
        <v>0.9</v>
      </c>
      <c r="J79" s="6">
        <v>0.19400000000000001</v>
      </c>
      <c r="K79" s="6">
        <v>0.21560000000000001</v>
      </c>
      <c r="L79" s="102">
        <v>0.107</v>
      </c>
      <c r="Q79" s="3"/>
      <c r="R79" s="4"/>
      <c r="S79" s="4"/>
    </row>
    <row r="80" spans="3:19" ht="60" x14ac:dyDescent="0.25">
      <c r="C80" s="101"/>
      <c r="D80" s="80"/>
      <c r="E80" s="81"/>
      <c r="F80" s="82"/>
      <c r="G80" s="2" t="s">
        <v>1596</v>
      </c>
      <c r="H80" s="2" t="s">
        <v>1597</v>
      </c>
      <c r="I80" s="6">
        <v>1</v>
      </c>
      <c r="J80" s="6">
        <v>0</v>
      </c>
      <c r="K80" s="6">
        <v>0</v>
      </c>
      <c r="L80" s="102"/>
      <c r="Q80" s="3"/>
      <c r="R80" s="4"/>
      <c r="S80" s="4"/>
    </row>
    <row r="81" spans="3:19" ht="45" x14ac:dyDescent="0.25">
      <c r="C81" s="101" t="s">
        <v>323</v>
      </c>
      <c r="D81" s="80">
        <v>0.03</v>
      </c>
      <c r="E81" s="81" t="s">
        <v>48</v>
      </c>
      <c r="F81" s="82" t="s">
        <v>1598</v>
      </c>
      <c r="G81" s="2" t="s">
        <v>1599</v>
      </c>
      <c r="H81" s="2" t="s">
        <v>1600</v>
      </c>
      <c r="I81" s="6">
        <v>1</v>
      </c>
      <c r="J81" s="6">
        <v>0.1053</v>
      </c>
      <c r="K81" s="6">
        <v>0.1053</v>
      </c>
      <c r="L81" s="102">
        <v>0.23699999999999999</v>
      </c>
      <c r="Q81" s="3"/>
      <c r="R81" s="4"/>
      <c r="S81" s="4"/>
    </row>
    <row r="82" spans="3:19" ht="60" x14ac:dyDescent="0.25">
      <c r="C82" s="101"/>
      <c r="D82" s="80"/>
      <c r="E82" s="81"/>
      <c r="F82" s="82"/>
      <c r="G82" s="2" t="s">
        <v>1601</v>
      </c>
      <c r="H82" s="2" t="s">
        <v>1602</v>
      </c>
      <c r="I82" s="6">
        <v>0.1</v>
      </c>
      <c r="J82" s="6">
        <v>3.6999999999999998E-2</v>
      </c>
      <c r="K82" s="6">
        <v>0.37</v>
      </c>
      <c r="L82" s="102"/>
      <c r="Q82" s="3"/>
      <c r="R82" s="4"/>
      <c r="S82" s="4"/>
    </row>
    <row r="83" spans="3:19" ht="60" x14ac:dyDescent="0.25">
      <c r="C83" s="2" t="s">
        <v>327</v>
      </c>
      <c r="D83" s="6">
        <v>0.01</v>
      </c>
      <c r="E83" s="10" t="s">
        <v>231</v>
      </c>
      <c r="F83" s="1" t="s">
        <v>1603</v>
      </c>
      <c r="G83" s="2" t="s">
        <v>1604</v>
      </c>
      <c r="H83" s="2" t="s">
        <v>1605</v>
      </c>
      <c r="I83" s="6">
        <v>0.6</v>
      </c>
      <c r="J83" s="6">
        <v>1</v>
      </c>
      <c r="K83" s="6">
        <v>1.6667000000000001</v>
      </c>
      <c r="L83" s="8">
        <v>1</v>
      </c>
      <c r="Q83" s="3"/>
      <c r="R83" s="4"/>
      <c r="S83" s="4"/>
    </row>
    <row r="84" spans="3:19" ht="60" x14ac:dyDescent="0.25">
      <c r="C84" s="101" t="s">
        <v>330</v>
      </c>
      <c r="D84" s="80">
        <v>0.05</v>
      </c>
      <c r="E84" s="81" t="s">
        <v>48</v>
      </c>
      <c r="F84" s="82" t="s">
        <v>1606</v>
      </c>
      <c r="G84" s="2" t="s">
        <v>1607</v>
      </c>
      <c r="H84" s="2" t="s">
        <v>1608</v>
      </c>
      <c r="I84" s="6">
        <v>0.9</v>
      </c>
      <c r="J84" s="6">
        <v>0.20449999999999999</v>
      </c>
      <c r="K84" s="6">
        <v>0.22720000000000001</v>
      </c>
      <c r="L84" s="102">
        <v>0.14499999999999999</v>
      </c>
      <c r="Q84" s="3"/>
      <c r="R84" s="4"/>
      <c r="S84" s="4"/>
    </row>
    <row r="85" spans="3:19" ht="45" x14ac:dyDescent="0.25">
      <c r="C85" s="101"/>
      <c r="D85" s="80"/>
      <c r="E85" s="81"/>
      <c r="F85" s="82"/>
      <c r="G85" s="2" t="s">
        <v>1609</v>
      </c>
      <c r="H85" s="2" t="s">
        <v>1610</v>
      </c>
      <c r="I85" s="6">
        <v>0.9</v>
      </c>
      <c r="J85" s="6">
        <v>0</v>
      </c>
      <c r="K85" s="6">
        <v>0</v>
      </c>
      <c r="L85" s="102"/>
      <c r="Q85" s="3"/>
      <c r="R85" s="4"/>
      <c r="S85" s="4"/>
    </row>
    <row r="86" spans="3:19" ht="45" x14ac:dyDescent="0.25">
      <c r="C86" s="101"/>
      <c r="D86" s="80"/>
      <c r="E86" s="81"/>
      <c r="F86" s="82"/>
      <c r="G86" s="2" t="s">
        <v>1611</v>
      </c>
      <c r="H86" s="2" t="s">
        <v>1612</v>
      </c>
      <c r="I86" s="6">
        <v>0.8</v>
      </c>
      <c r="J86" s="6">
        <v>0.16669999999999999</v>
      </c>
      <c r="K86" s="6">
        <v>0.2084</v>
      </c>
      <c r="L86" s="102"/>
      <c r="Q86" s="3"/>
      <c r="R86" s="4"/>
      <c r="S86" s="4"/>
    </row>
    <row r="87" spans="3:19" ht="180" x14ac:dyDescent="0.25">
      <c r="C87" s="2" t="s">
        <v>336</v>
      </c>
      <c r="D87" s="6">
        <v>0.01</v>
      </c>
      <c r="E87" s="10" t="s">
        <v>48</v>
      </c>
      <c r="F87" s="1" t="s">
        <v>117</v>
      </c>
      <c r="G87" s="2" t="s">
        <v>354</v>
      </c>
      <c r="H87" s="2" t="s">
        <v>355</v>
      </c>
      <c r="I87" s="6">
        <v>1</v>
      </c>
      <c r="J87" s="6">
        <v>0</v>
      </c>
      <c r="K87" s="6">
        <v>0</v>
      </c>
      <c r="L87" s="8">
        <v>0</v>
      </c>
      <c r="Q87" s="3"/>
      <c r="R87" s="4"/>
      <c r="S87" s="4"/>
    </row>
    <row r="88" spans="3:19" x14ac:dyDescent="0.25">
      <c r="C88" s="76" t="s">
        <v>122</v>
      </c>
      <c r="D88" s="76"/>
      <c r="E88" s="76"/>
      <c r="F88" s="76"/>
      <c r="G88" s="76"/>
      <c r="H88" s="76"/>
      <c r="I88" s="76"/>
      <c r="J88" s="2" t="s">
        <v>123</v>
      </c>
      <c r="K88" s="2" t="s">
        <v>123</v>
      </c>
      <c r="L88" s="7">
        <f>SUMPRODUCT(D22:D87,L22:L87)</f>
        <v>0.34189999999999993</v>
      </c>
      <c r="Q88" s="3" t="s">
        <v>124</v>
      </c>
      <c r="R88" s="4">
        <f>IF(F4="Trimestre I",L88,IF(F4="Trimestre II",#REF!,IF(F4="Trimestre III",#REF!,IF(F4="Trimestre IV",#REF!))))</f>
        <v>0.34189999999999993</v>
      </c>
      <c r="S88" s="4">
        <f>100%-R88</f>
        <v>0.65810000000000013</v>
      </c>
    </row>
    <row r="89" spans="3:19" hidden="1" x14ac:dyDescent="0.25">
      <c r="Q89" s="3"/>
      <c r="R89" s="4" t="s">
        <v>1</v>
      </c>
      <c r="S89" s="4" t="s">
        <v>2</v>
      </c>
    </row>
  </sheetData>
  <sheetProtection algorithmName="SHA-512" hashValue="8oDs6J5YUO9kJSg0Q6T7yY71Z1PfvLyxt3pObi+sACv+94tl/lr7gBXQTPDHwqGGaUB8sacjTIecNchU3sCJ8Q==" saltValue="kR3/rdn0Ufze9UB/uOyolA==" spinCount="100000" sheet="1" objects="1" scenarios="1"/>
  <mergeCells count="117">
    <mergeCell ref="A6:A24"/>
    <mergeCell ref="K1:L2"/>
    <mergeCell ref="C1:J2"/>
    <mergeCell ref="C4:E4"/>
    <mergeCell ref="C19:F19"/>
    <mergeCell ref="Q19:R19"/>
    <mergeCell ref="D25:D26"/>
    <mergeCell ref="E25:E26"/>
    <mergeCell ref="F25:F26"/>
    <mergeCell ref="L25:L26"/>
    <mergeCell ref="C22:C23"/>
    <mergeCell ref="D22:D23"/>
    <mergeCell ref="E22:E23"/>
    <mergeCell ref="F22:F23"/>
    <mergeCell ref="L22:L23"/>
    <mergeCell ref="C25:C26"/>
    <mergeCell ref="D31:D33"/>
    <mergeCell ref="E31:E33"/>
    <mergeCell ref="F31:F33"/>
    <mergeCell ref="L31:L33"/>
    <mergeCell ref="C28:C29"/>
    <mergeCell ref="D28:D29"/>
    <mergeCell ref="E28:E29"/>
    <mergeCell ref="F28:F29"/>
    <mergeCell ref="L28:L29"/>
    <mergeCell ref="C31:C33"/>
    <mergeCell ref="D36:D38"/>
    <mergeCell ref="E36:E38"/>
    <mergeCell ref="F36:F38"/>
    <mergeCell ref="L36:L38"/>
    <mergeCell ref="C34:C35"/>
    <mergeCell ref="D34:D35"/>
    <mergeCell ref="E34:E35"/>
    <mergeCell ref="F34:F35"/>
    <mergeCell ref="L34:L35"/>
    <mergeCell ref="C36:C38"/>
    <mergeCell ref="D41:D43"/>
    <mergeCell ref="E41:E43"/>
    <mergeCell ref="F41:F43"/>
    <mergeCell ref="L41:L43"/>
    <mergeCell ref="C39:C40"/>
    <mergeCell ref="D39:D40"/>
    <mergeCell ref="E39:E40"/>
    <mergeCell ref="F39:F40"/>
    <mergeCell ref="L39:L40"/>
    <mergeCell ref="C41:C43"/>
    <mergeCell ref="D47:D49"/>
    <mergeCell ref="E47:E49"/>
    <mergeCell ref="F47:F49"/>
    <mergeCell ref="L47:L49"/>
    <mergeCell ref="C44:C46"/>
    <mergeCell ref="D44:D46"/>
    <mergeCell ref="E44:E46"/>
    <mergeCell ref="F44:F46"/>
    <mergeCell ref="L44:L46"/>
    <mergeCell ref="C47:C49"/>
    <mergeCell ref="D56:D58"/>
    <mergeCell ref="E56:E58"/>
    <mergeCell ref="F56:F58"/>
    <mergeCell ref="L56:L58"/>
    <mergeCell ref="C50:C52"/>
    <mergeCell ref="D50:D52"/>
    <mergeCell ref="E50:E52"/>
    <mergeCell ref="F50:F52"/>
    <mergeCell ref="L50:L52"/>
    <mergeCell ref="C56:C58"/>
    <mergeCell ref="D61:D62"/>
    <mergeCell ref="E61:E62"/>
    <mergeCell ref="F61:F62"/>
    <mergeCell ref="L61:L62"/>
    <mergeCell ref="C59:C60"/>
    <mergeCell ref="D59:D60"/>
    <mergeCell ref="E59:E60"/>
    <mergeCell ref="F59:F60"/>
    <mergeCell ref="L59:L60"/>
    <mergeCell ref="C61:C62"/>
    <mergeCell ref="D67:D69"/>
    <mergeCell ref="E67:E69"/>
    <mergeCell ref="F67:F69"/>
    <mergeCell ref="L67:L69"/>
    <mergeCell ref="C63:C65"/>
    <mergeCell ref="D63:D65"/>
    <mergeCell ref="E63:E65"/>
    <mergeCell ref="F63:F65"/>
    <mergeCell ref="L63:L65"/>
    <mergeCell ref="C67:C69"/>
    <mergeCell ref="D73:D75"/>
    <mergeCell ref="E73:E75"/>
    <mergeCell ref="F73:F75"/>
    <mergeCell ref="L73:L75"/>
    <mergeCell ref="C70:C72"/>
    <mergeCell ref="D70:D72"/>
    <mergeCell ref="E70:E72"/>
    <mergeCell ref="F70:F72"/>
    <mergeCell ref="L70:L72"/>
    <mergeCell ref="C73:C75"/>
    <mergeCell ref="D79:D80"/>
    <mergeCell ref="E79:E80"/>
    <mergeCell ref="F79:F80"/>
    <mergeCell ref="L79:L80"/>
    <mergeCell ref="C76:C78"/>
    <mergeCell ref="D76:D78"/>
    <mergeCell ref="E76:E78"/>
    <mergeCell ref="F76:F78"/>
    <mergeCell ref="L76:L78"/>
    <mergeCell ref="C79:C80"/>
    <mergeCell ref="C84:C86"/>
    <mergeCell ref="D84:D86"/>
    <mergeCell ref="E84:E86"/>
    <mergeCell ref="F84:F86"/>
    <mergeCell ref="L84:L86"/>
    <mergeCell ref="C88:I88"/>
    <mergeCell ref="C81:C82"/>
    <mergeCell ref="D81:D82"/>
    <mergeCell ref="E81:E82"/>
    <mergeCell ref="F81:F82"/>
    <mergeCell ref="L81:L82"/>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64FF4-F544-4584-8040-2A2181BC5B41}">
  <dimension ref="A1:S60"/>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 customWidth="1"/>
    <col min="5" max="5" width="5.140625" customWidth="1"/>
    <col min="6" max="6" width="56.5703125" customWidth="1"/>
    <col min="7" max="8" width="35.5703125" customWidth="1"/>
    <col min="9" max="11" width="9.5703125" bestFit="1" customWidth="1"/>
    <col min="12" max="12" width="10.28515625" bestFit="1"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1613</v>
      </c>
      <c r="D1" s="96"/>
      <c r="E1" s="96"/>
      <c r="F1" s="96"/>
      <c r="G1" s="96"/>
      <c r="H1" s="96"/>
      <c r="I1" s="96"/>
      <c r="J1" s="97"/>
      <c r="K1" s="72">
        <f>L59</f>
        <v>0.69086100000000039</v>
      </c>
      <c r="L1" s="73"/>
    </row>
    <row r="2" spans="1:12" ht="27" customHeight="1" thickBot="1" x14ac:dyDescent="0.3">
      <c r="C2" s="98"/>
      <c r="D2" s="99"/>
      <c r="E2" s="99"/>
      <c r="F2" s="99"/>
      <c r="G2" s="99"/>
      <c r="H2" s="99"/>
      <c r="I2" s="99"/>
      <c r="J2" s="100"/>
      <c r="K2" s="74"/>
      <c r="L2" s="75"/>
    </row>
    <row r="3" spans="1:12" x14ac:dyDescent="0.25"/>
    <row r="4" spans="1:12" x14ac:dyDescent="0.25">
      <c r="A4" s="19"/>
      <c r="C4" s="76" t="s">
        <v>34</v>
      </c>
      <c r="D4" s="76"/>
      <c r="E4" s="76"/>
      <c r="F4" s="69" t="s">
        <v>35</v>
      </c>
    </row>
    <row r="5" spans="1:12" x14ac:dyDescent="0.25">
      <c r="A5" s="19"/>
    </row>
    <row r="6" spans="1:12" ht="14.45" customHeight="1" x14ac:dyDescent="0.25">
      <c r="A6" s="84" t="s">
        <v>1783</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36</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30" x14ac:dyDescent="0.25">
      <c r="A22" s="84"/>
      <c r="C22" s="101" t="s">
        <v>47</v>
      </c>
      <c r="D22" s="80">
        <v>3.4000000000000002E-2</v>
      </c>
      <c r="E22" s="81" t="s">
        <v>48</v>
      </c>
      <c r="F22" s="82" t="s">
        <v>1614</v>
      </c>
      <c r="G22" s="2" t="s">
        <v>1615</v>
      </c>
      <c r="H22" s="2" t="s">
        <v>1616</v>
      </c>
      <c r="I22" s="6">
        <v>1</v>
      </c>
      <c r="J22" s="6">
        <v>1</v>
      </c>
      <c r="K22" s="6">
        <v>1</v>
      </c>
      <c r="L22" s="102">
        <v>1</v>
      </c>
      <c r="Q22" s="3" t="str">
        <f>C22</f>
        <v>1</v>
      </c>
      <c r="R22" s="4">
        <f>IF(F4="Trimestre I",L22,IF(F4="Trimestre II",#REF!,IF(F4="Trimestre III",#REF!,IF(F4="Trimestre IV",#REF!))))</f>
        <v>1</v>
      </c>
      <c r="S22" s="4"/>
    </row>
    <row r="23" spans="1:19" ht="30" x14ac:dyDescent="0.25">
      <c r="A23" s="84"/>
      <c r="C23" s="101"/>
      <c r="D23" s="80"/>
      <c r="E23" s="81"/>
      <c r="F23" s="82"/>
      <c r="G23" s="2" t="s">
        <v>1617</v>
      </c>
      <c r="H23" s="2" t="s">
        <v>1618</v>
      </c>
      <c r="I23" s="6">
        <v>1</v>
      </c>
      <c r="J23" s="6">
        <v>1</v>
      </c>
      <c r="K23" s="6">
        <v>1</v>
      </c>
      <c r="L23" s="102"/>
      <c r="Q23" s="3" t="str">
        <f>C24</f>
        <v>2</v>
      </c>
      <c r="R23" s="4">
        <f>IF(F4="Trimestre I",L24,IF(F4="Trimestre II",#REF!,IF(F4="Trimestre III",#REF!,IF(F4="Trimestre IV",#REF!))))</f>
        <v>0.625</v>
      </c>
      <c r="S23" s="4"/>
    </row>
    <row r="24" spans="1:19" ht="60" x14ac:dyDescent="0.25">
      <c r="C24" s="101" t="s">
        <v>54</v>
      </c>
      <c r="D24" s="80">
        <v>3.4000000000000002E-2</v>
      </c>
      <c r="E24" s="81" t="s">
        <v>48</v>
      </c>
      <c r="F24" s="82" t="s">
        <v>1619</v>
      </c>
      <c r="G24" s="2" t="s">
        <v>1620</v>
      </c>
      <c r="H24" s="2" t="s">
        <v>1621</v>
      </c>
      <c r="I24" s="6">
        <v>1</v>
      </c>
      <c r="J24" s="6">
        <v>1</v>
      </c>
      <c r="K24" s="6">
        <v>1</v>
      </c>
      <c r="L24" s="102">
        <v>0.625</v>
      </c>
      <c r="Q24" s="3" t="str">
        <f>C26</f>
        <v>3</v>
      </c>
      <c r="R24" s="4">
        <f>IF(F4="Trimestre I",L26,IF(F4="Trimestre II",#REF!,IF(F4="Trimestre III",#REF!,IF(F4="Trimestre IV",#REF!))))</f>
        <v>1</v>
      </c>
      <c r="S24" s="4"/>
    </row>
    <row r="25" spans="1:19" ht="45" x14ac:dyDescent="0.25">
      <c r="C25" s="101"/>
      <c r="D25" s="80"/>
      <c r="E25" s="81"/>
      <c r="F25" s="82"/>
      <c r="G25" s="2" t="s">
        <v>1622</v>
      </c>
      <c r="H25" s="2" t="s">
        <v>1623</v>
      </c>
      <c r="I25" s="6">
        <v>1</v>
      </c>
      <c r="J25" s="6">
        <v>0.25159999999999999</v>
      </c>
      <c r="K25" s="6">
        <v>0.25159999999999999</v>
      </c>
      <c r="L25" s="102"/>
      <c r="Q25" s="3" t="str">
        <f>C27</f>
        <v>4</v>
      </c>
      <c r="R25" s="4">
        <f>IF(F4="Trimestre I",L27,IF(F4="Trimestre II",#REF!,IF(F4="Trimestre III",#REF!,IF(F4="Trimestre IV",#REF!))))</f>
        <v>1</v>
      </c>
      <c r="S25" s="4"/>
    </row>
    <row r="26" spans="1:19" ht="78.75" x14ac:dyDescent="0.25">
      <c r="C26" s="2" t="s">
        <v>136</v>
      </c>
      <c r="D26" s="6">
        <v>3.4000000000000002E-2</v>
      </c>
      <c r="E26" s="10" t="s">
        <v>48</v>
      </c>
      <c r="F26" s="1" t="s">
        <v>1624</v>
      </c>
      <c r="G26" s="2" t="s">
        <v>1625</v>
      </c>
      <c r="H26" s="2" t="s">
        <v>1626</v>
      </c>
      <c r="I26" s="6">
        <v>1</v>
      </c>
      <c r="J26" s="6">
        <v>1</v>
      </c>
      <c r="K26" s="6">
        <v>1</v>
      </c>
      <c r="L26" s="8">
        <v>1</v>
      </c>
      <c r="Q26" s="3" t="str">
        <f t="shared" ref="Q26:Q45" si="0">C29</f>
        <v>5</v>
      </c>
      <c r="R26" s="4">
        <f>IF(F4="Trimestre I",L29,IF(F4="Trimestre II",#REF!,IF(F4="Trimestre III",#REF!,IF(F4="Trimestre IV",#REF!))))</f>
        <v>0.93600000000000005</v>
      </c>
      <c r="S26" s="4"/>
    </row>
    <row r="27" spans="1:19" ht="30" x14ac:dyDescent="0.25">
      <c r="C27" s="101" t="s">
        <v>57</v>
      </c>
      <c r="D27" s="80">
        <v>3.4000000000000002E-2</v>
      </c>
      <c r="E27" s="81" t="s">
        <v>48</v>
      </c>
      <c r="F27" s="82" t="s">
        <v>1627</v>
      </c>
      <c r="G27" s="2" t="s">
        <v>1628</v>
      </c>
      <c r="H27" s="2" t="s">
        <v>1629</v>
      </c>
      <c r="I27" s="6">
        <v>1</v>
      </c>
      <c r="J27" s="6">
        <v>1</v>
      </c>
      <c r="K27" s="6">
        <v>1</v>
      </c>
      <c r="L27" s="102">
        <v>1</v>
      </c>
      <c r="Q27" s="3" t="str">
        <f t="shared" si="0"/>
        <v>6</v>
      </c>
      <c r="R27" s="4">
        <f>IF(F4="Trimestre I",L30,IF(F4="Trimestre II",#REF!,IF(F4="Trimestre III",#REF!,IF(F4="Trimestre IV",#REF!))))</f>
        <v>1</v>
      </c>
      <c r="S27" s="4"/>
    </row>
    <row r="28" spans="1:19" ht="30" x14ac:dyDescent="0.25">
      <c r="C28" s="101"/>
      <c r="D28" s="80"/>
      <c r="E28" s="81"/>
      <c r="F28" s="82"/>
      <c r="G28" s="2" t="s">
        <v>1630</v>
      </c>
      <c r="H28" s="2" t="s">
        <v>1631</v>
      </c>
      <c r="I28" s="6">
        <v>1</v>
      </c>
      <c r="J28" s="6">
        <v>1</v>
      </c>
      <c r="K28" s="6">
        <v>1</v>
      </c>
      <c r="L28" s="102"/>
      <c r="Q28" s="3" t="str">
        <f t="shared" si="0"/>
        <v>7</v>
      </c>
      <c r="R28" s="4">
        <f>IF(F4="Trimestre I",L31,IF(F4="Trimestre II",#REF!,IF(F4="Trimestre III",#REF!,IF(F4="Trimestre IV",#REF!))))</f>
        <v>0.98199999999999998</v>
      </c>
      <c r="S28" s="4"/>
    </row>
    <row r="29" spans="1:19" ht="78.75" x14ac:dyDescent="0.25">
      <c r="C29" s="2" t="s">
        <v>143</v>
      </c>
      <c r="D29" s="6">
        <v>3.4000000000000002E-2</v>
      </c>
      <c r="E29" s="10" t="s">
        <v>48</v>
      </c>
      <c r="F29" s="1" t="s">
        <v>1632</v>
      </c>
      <c r="G29" s="2" t="s">
        <v>1633</v>
      </c>
      <c r="H29" s="2" t="s">
        <v>1634</v>
      </c>
      <c r="I29" s="6">
        <v>1</v>
      </c>
      <c r="J29" s="6">
        <v>0.93630000000000002</v>
      </c>
      <c r="K29" s="6">
        <v>0.93630000000000002</v>
      </c>
      <c r="L29" s="8">
        <v>0.93600000000000005</v>
      </c>
      <c r="Q29" s="3" t="str">
        <f t="shared" si="0"/>
        <v>8</v>
      </c>
      <c r="R29" s="4">
        <f>IF(F4="Trimestre I",L32,IF(F4="Trimestre II",#REF!,IF(F4="Trimestre III",#REF!,IF(F4="Trimestre IV",#REF!))))</f>
        <v>1</v>
      </c>
      <c r="S29" s="4"/>
    </row>
    <row r="30" spans="1:19" ht="78.75" x14ac:dyDescent="0.25">
      <c r="C30" s="2" t="s">
        <v>163</v>
      </c>
      <c r="D30" s="6">
        <v>3.4000000000000002E-2</v>
      </c>
      <c r="E30" s="10" t="s">
        <v>48</v>
      </c>
      <c r="F30" s="1" t="s">
        <v>1635</v>
      </c>
      <c r="G30" s="2" t="s">
        <v>1636</v>
      </c>
      <c r="H30" s="2" t="s">
        <v>1637</v>
      </c>
      <c r="I30" s="6">
        <v>1</v>
      </c>
      <c r="J30" s="6">
        <v>1</v>
      </c>
      <c r="K30" s="6">
        <v>1</v>
      </c>
      <c r="L30" s="8">
        <v>1</v>
      </c>
      <c r="Q30" s="3" t="str">
        <f t="shared" si="0"/>
        <v>9</v>
      </c>
      <c r="R30" s="4">
        <f>IF(F4="Trimestre I",L33,IF(F4="Trimestre II",#REF!,IF(F4="Trimestre III",#REF!,IF(F4="Trimestre IV",#REF!))))</f>
        <v>1</v>
      </c>
      <c r="S30" s="4"/>
    </row>
    <row r="31" spans="1:19" ht="78.75" x14ac:dyDescent="0.25">
      <c r="C31" s="2" t="s">
        <v>61</v>
      </c>
      <c r="D31" s="6">
        <v>3.4000000000000002E-2</v>
      </c>
      <c r="E31" s="10" t="s">
        <v>48</v>
      </c>
      <c r="F31" s="1" t="s">
        <v>1638</v>
      </c>
      <c r="G31" s="2" t="s">
        <v>1639</v>
      </c>
      <c r="H31" s="2" t="s">
        <v>1640</v>
      </c>
      <c r="I31" s="6">
        <v>1</v>
      </c>
      <c r="J31" s="6">
        <v>0.98250000000000004</v>
      </c>
      <c r="K31" s="6">
        <v>0.98250000000000004</v>
      </c>
      <c r="L31" s="8">
        <v>0.98199999999999998</v>
      </c>
      <c r="Q31" s="3" t="str">
        <f t="shared" si="0"/>
        <v>10</v>
      </c>
      <c r="R31" s="4">
        <f>IF(F4="Trimestre I",L34,IF(F4="Trimestre II",#REF!,IF(F4="Trimestre III",#REF!,IF(F4="Trimestre IV",#REF!))))</f>
        <v>1</v>
      </c>
      <c r="S31" s="4"/>
    </row>
    <row r="32" spans="1:19" ht="78.75" x14ac:dyDescent="0.25">
      <c r="C32" s="2" t="s">
        <v>64</v>
      </c>
      <c r="D32" s="6">
        <v>3.4000000000000002E-2</v>
      </c>
      <c r="E32" s="10" t="s">
        <v>48</v>
      </c>
      <c r="F32" s="1" t="s">
        <v>1641</v>
      </c>
      <c r="G32" s="2" t="s">
        <v>1642</v>
      </c>
      <c r="H32" s="2" t="s">
        <v>1643</v>
      </c>
      <c r="I32" s="6">
        <v>1</v>
      </c>
      <c r="J32" s="6">
        <v>1</v>
      </c>
      <c r="K32" s="6">
        <v>1</v>
      </c>
      <c r="L32" s="8">
        <v>1</v>
      </c>
      <c r="Q32" s="3" t="str">
        <f t="shared" si="0"/>
        <v>11</v>
      </c>
      <c r="R32" s="4">
        <f>IF(F4="Trimestre I",L35,IF(F4="Trimestre II",#REF!,IF(F4="Trimestre III",#REF!,IF(F4="Trimestre IV",#REF!))))</f>
        <v>1</v>
      </c>
      <c r="S32" s="4"/>
    </row>
    <row r="33" spans="3:19" ht="78.75" x14ac:dyDescent="0.25">
      <c r="C33" s="2" t="s">
        <v>67</v>
      </c>
      <c r="D33" s="6">
        <v>3.4000000000000002E-2</v>
      </c>
      <c r="E33" s="10" t="s">
        <v>48</v>
      </c>
      <c r="F33" s="1" t="s">
        <v>1644</v>
      </c>
      <c r="G33" s="2" t="s">
        <v>1645</v>
      </c>
      <c r="H33" s="2" t="s">
        <v>1646</v>
      </c>
      <c r="I33" s="6">
        <v>1</v>
      </c>
      <c r="J33" s="6">
        <v>1</v>
      </c>
      <c r="K33" s="6">
        <v>1</v>
      </c>
      <c r="L33" s="8">
        <v>1</v>
      </c>
      <c r="Q33" s="3" t="str">
        <f t="shared" si="0"/>
        <v>12</v>
      </c>
      <c r="R33" s="4">
        <f>IF(F4="Trimestre I",L36,IF(F4="Trimestre II",#REF!,IF(F4="Trimestre III",#REF!,IF(F4="Trimestre IV",#REF!))))</f>
        <v>4.0000000000000001E-3</v>
      </c>
      <c r="S33" s="4"/>
    </row>
    <row r="34" spans="3:19" ht="78.75" x14ac:dyDescent="0.25">
      <c r="C34" s="2" t="s">
        <v>72</v>
      </c>
      <c r="D34" s="6">
        <v>3.4000000000000002E-2</v>
      </c>
      <c r="E34" s="10" t="s">
        <v>48</v>
      </c>
      <c r="F34" s="1" t="s">
        <v>1647</v>
      </c>
      <c r="G34" s="2" t="s">
        <v>1648</v>
      </c>
      <c r="H34" s="2" t="s">
        <v>1649</v>
      </c>
      <c r="I34" s="6">
        <v>1</v>
      </c>
      <c r="J34" s="6">
        <v>1</v>
      </c>
      <c r="K34" s="6">
        <v>1</v>
      </c>
      <c r="L34" s="8">
        <v>1</v>
      </c>
      <c r="Q34" s="3" t="str">
        <f t="shared" si="0"/>
        <v>14</v>
      </c>
      <c r="R34" s="4">
        <f>IF(F4="Trimestre I",L37,IF(F4="Trimestre II",#REF!,IF(F4="Trimestre III",#REF!,IF(F4="Trimestre IV",#REF!))))</f>
        <v>1</v>
      </c>
      <c r="S34" s="4"/>
    </row>
    <row r="35" spans="3:19" ht="78.75" x14ac:dyDescent="0.25">
      <c r="C35" s="2" t="s">
        <v>217</v>
      </c>
      <c r="D35" s="6">
        <v>3.3000000000000002E-2</v>
      </c>
      <c r="E35" s="10" t="s">
        <v>48</v>
      </c>
      <c r="F35" s="1" t="s">
        <v>1650</v>
      </c>
      <c r="G35" s="2" t="s">
        <v>1651</v>
      </c>
      <c r="H35" s="2" t="s">
        <v>1652</v>
      </c>
      <c r="I35" s="6">
        <v>1</v>
      </c>
      <c r="J35" s="6">
        <v>1</v>
      </c>
      <c r="K35" s="6">
        <v>1</v>
      </c>
      <c r="L35" s="8">
        <v>1</v>
      </c>
      <c r="Q35" s="3" t="str">
        <f t="shared" si="0"/>
        <v>15</v>
      </c>
      <c r="R35" s="4">
        <f>IF(F4="Trimestre I",L38,IF(F4="Trimestre II",#REF!,IF(F4="Trimestre III",#REF!,IF(F4="Trimestre IV",#REF!))))</f>
        <v>1</v>
      </c>
      <c r="S35" s="4"/>
    </row>
    <row r="36" spans="3:19" ht="78.75" x14ac:dyDescent="0.25">
      <c r="C36" s="2" t="s">
        <v>167</v>
      </c>
      <c r="D36" s="6">
        <v>3.3000000000000002E-2</v>
      </c>
      <c r="E36" s="10" t="s">
        <v>48</v>
      </c>
      <c r="F36" s="1" t="s">
        <v>1653</v>
      </c>
      <c r="G36" s="2" t="s">
        <v>1654</v>
      </c>
      <c r="H36" s="2" t="s">
        <v>1655</v>
      </c>
      <c r="I36" s="5">
        <v>58</v>
      </c>
      <c r="J36" s="5">
        <v>0.24</v>
      </c>
      <c r="K36" s="6">
        <v>4.0000000000000001E-3</v>
      </c>
      <c r="L36" s="8">
        <v>4.0000000000000001E-3</v>
      </c>
      <c r="Q36" s="3" t="str">
        <f t="shared" si="0"/>
        <v>16</v>
      </c>
      <c r="R36" s="4">
        <f>IF(F4="Trimestre I",L39,IF(F4="Trimestre II",#REF!,IF(F4="Trimestre III",#REF!,IF(F4="Trimestre IV",#REF!))))</f>
        <v>1</v>
      </c>
      <c r="S36" s="4"/>
    </row>
    <row r="37" spans="3:19" ht="78.75" x14ac:dyDescent="0.25">
      <c r="C37" s="2" t="s">
        <v>79</v>
      </c>
      <c r="D37" s="6">
        <v>3.3000000000000002E-2</v>
      </c>
      <c r="E37" s="10" t="s">
        <v>48</v>
      </c>
      <c r="F37" s="1" t="s">
        <v>1656</v>
      </c>
      <c r="G37" s="2" t="s">
        <v>1657</v>
      </c>
      <c r="H37" s="2" t="s">
        <v>1658</v>
      </c>
      <c r="I37" s="6">
        <v>1</v>
      </c>
      <c r="J37" s="6">
        <v>1</v>
      </c>
      <c r="K37" s="6">
        <v>1</v>
      </c>
      <c r="L37" s="8">
        <v>1</v>
      </c>
      <c r="Q37" s="3" t="str">
        <f t="shared" si="0"/>
        <v>17</v>
      </c>
      <c r="R37" s="4">
        <f>IF(F4="Trimestre I",L40,IF(F4="Trimestre II",#REF!,IF(F4="Trimestre III",#REF!,IF(F4="Trimestre IV",#REF!))))</f>
        <v>1</v>
      </c>
      <c r="S37" s="4"/>
    </row>
    <row r="38" spans="3:19" ht="78.75" x14ac:dyDescent="0.25">
      <c r="C38" s="2" t="s">
        <v>83</v>
      </c>
      <c r="D38" s="6">
        <v>3.3000000000000002E-2</v>
      </c>
      <c r="E38" s="10" t="s">
        <v>48</v>
      </c>
      <c r="F38" s="1" t="s">
        <v>1659</v>
      </c>
      <c r="G38" s="2" t="s">
        <v>1660</v>
      </c>
      <c r="H38" s="2" t="s">
        <v>1661</v>
      </c>
      <c r="I38" s="6">
        <v>1</v>
      </c>
      <c r="J38" s="6">
        <v>1</v>
      </c>
      <c r="K38" s="6">
        <v>1</v>
      </c>
      <c r="L38" s="8">
        <v>1</v>
      </c>
      <c r="Q38" s="3" t="str">
        <f t="shared" si="0"/>
        <v>18</v>
      </c>
      <c r="R38" s="4">
        <f>IF(F4="Trimestre I",L41,IF(F4="Trimestre II",#REF!,IF(F4="Trimestre III",#REF!,IF(F4="Trimestre IV",#REF!))))</f>
        <v>1E-3</v>
      </c>
      <c r="S38" s="4"/>
    </row>
    <row r="39" spans="3:19" ht="90" x14ac:dyDescent="0.25">
      <c r="C39" s="2" t="s">
        <v>86</v>
      </c>
      <c r="D39" s="6">
        <v>3.3000000000000002E-2</v>
      </c>
      <c r="E39" s="10" t="s">
        <v>48</v>
      </c>
      <c r="F39" s="1" t="s">
        <v>1662</v>
      </c>
      <c r="G39" s="2" t="s">
        <v>1663</v>
      </c>
      <c r="H39" s="2" t="s">
        <v>1664</v>
      </c>
      <c r="I39" s="6">
        <v>1</v>
      </c>
      <c r="J39" s="6">
        <v>1</v>
      </c>
      <c r="K39" s="6">
        <v>1</v>
      </c>
      <c r="L39" s="8">
        <v>1</v>
      </c>
      <c r="Q39" s="3" t="str">
        <f t="shared" si="0"/>
        <v>19</v>
      </c>
      <c r="R39" s="4">
        <f>IF(F4="Trimestre I",L42,IF(F4="Trimestre II",#REF!,IF(F4="Trimestre III",#REF!,IF(F4="Trimestre IV",#REF!))))</f>
        <v>1</v>
      </c>
      <c r="S39" s="4"/>
    </row>
    <row r="40" spans="3:19" ht="78.75" x14ac:dyDescent="0.25">
      <c r="C40" s="2" t="s">
        <v>89</v>
      </c>
      <c r="D40" s="6">
        <v>3.3000000000000002E-2</v>
      </c>
      <c r="E40" s="10" t="s">
        <v>48</v>
      </c>
      <c r="F40" s="1" t="s">
        <v>1665</v>
      </c>
      <c r="G40" s="2" t="s">
        <v>1666</v>
      </c>
      <c r="H40" s="2" t="s">
        <v>1667</v>
      </c>
      <c r="I40" s="6">
        <v>1</v>
      </c>
      <c r="J40" s="6">
        <v>1</v>
      </c>
      <c r="K40" s="6">
        <v>1</v>
      </c>
      <c r="L40" s="8">
        <v>1</v>
      </c>
      <c r="Q40" s="3" t="str">
        <f t="shared" si="0"/>
        <v>20</v>
      </c>
      <c r="R40" s="4">
        <f>IF(F4="Trimestre I",L43,IF(F4="Trimestre II",#REF!,IF(F4="Trimestre III",#REF!,IF(F4="Trimestre IV",#REF!))))</f>
        <v>0</v>
      </c>
      <c r="S40" s="4"/>
    </row>
    <row r="41" spans="3:19" ht="120" x14ac:dyDescent="0.25">
      <c r="C41" s="2" t="s">
        <v>93</v>
      </c>
      <c r="D41" s="6">
        <v>3.3000000000000002E-2</v>
      </c>
      <c r="E41" s="10" t="s">
        <v>48</v>
      </c>
      <c r="F41" s="1" t="s">
        <v>1668</v>
      </c>
      <c r="G41" s="2" t="s">
        <v>1669</v>
      </c>
      <c r="H41" s="2" t="s">
        <v>1670</v>
      </c>
      <c r="I41" s="5">
        <v>225</v>
      </c>
      <c r="J41" s="5">
        <v>0.21</v>
      </c>
      <c r="K41" s="6">
        <v>1E-3</v>
      </c>
      <c r="L41" s="8">
        <v>1E-3</v>
      </c>
      <c r="Q41" s="3" t="str">
        <f t="shared" si="0"/>
        <v>21</v>
      </c>
      <c r="R41" s="4">
        <f>IF(F4="Trimestre I",L44,IF(F4="Trimestre II",#REF!,IF(F4="Trimestre III",#REF!,IF(F4="Trimestre IV",#REF!))))</f>
        <v>1</v>
      </c>
      <c r="S41" s="4"/>
    </row>
    <row r="42" spans="3:19" ht="78.75" x14ac:dyDescent="0.25">
      <c r="C42" s="2" t="s">
        <v>262</v>
      </c>
      <c r="D42" s="6">
        <v>3.3000000000000002E-2</v>
      </c>
      <c r="E42" s="10" t="s">
        <v>48</v>
      </c>
      <c r="F42" s="1" t="s">
        <v>1671</v>
      </c>
      <c r="G42" s="2" t="s">
        <v>1672</v>
      </c>
      <c r="H42" s="2" t="s">
        <v>1673</v>
      </c>
      <c r="I42" s="6">
        <v>1</v>
      </c>
      <c r="J42" s="6">
        <v>1</v>
      </c>
      <c r="K42" s="6">
        <v>1</v>
      </c>
      <c r="L42" s="8">
        <v>1</v>
      </c>
      <c r="Q42" s="3" t="str">
        <f t="shared" si="0"/>
        <v>22</v>
      </c>
      <c r="R42" s="4">
        <f>IF(F4="Trimestre I",L45,IF(F4="Trimestre II",#REF!,IF(F4="Trimestre III",#REF!,IF(F4="Trimestre IV",#REF!))))</f>
        <v>6.3E-2</v>
      </c>
      <c r="S42" s="4"/>
    </row>
    <row r="43" spans="3:19" ht="78.75" x14ac:dyDescent="0.25">
      <c r="C43" s="2" t="s">
        <v>268</v>
      </c>
      <c r="D43" s="6">
        <v>3.3000000000000002E-2</v>
      </c>
      <c r="E43" s="10" t="s">
        <v>48</v>
      </c>
      <c r="F43" s="1" t="s">
        <v>1674</v>
      </c>
      <c r="G43" s="2" t="s">
        <v>1675</v>
      </c>
      <c r="H43" s="2" t="s">
        <v>1676</v>
      </c>
      <c r="I43" s="6">
        <v>1</v>
      </c>
      <c r="J43" s="6">
        <v>0</v>
      </c>
      <c r="K43" s="6">
        <v>0</v>
      </c>
      <c r="L43" s="8">
        <v>0</v>
      </c>
      <c r="Q43" s="3" t="str">
        <f t="shared" si="0"/>
        <v>23</v>
      </c>
      <c r="R43" s="4">
        <f>IF(F4="Trimestre I",L46,IF(F4="Trimestre II",#REF!,IF(F4="Trimestre III",#REF!,IF(F4="Trimestre IV",#REF!))))</f>
        <v>1</v>
      </c>
      <c r="S43" s="4"/>
    </row>
    <row r="44" spans="3:19" ht="78.75" x14ac:dyDescent="0.25">
      <c r="C44" s="2" t="s">
        <v>274</v>
      </c>
      <c r="D44" s="6">
        <v>3.3000000000000002E-2</v>
      </c>
      <c r="E44" s="10" t="s">
        <v>48</v>
      </c>
      <c r="F44" s="1" t="s">
        <v>1677</v>
      </c>
      <c r="G44" s="2" t="s">
        <v>1678</v>
      </c>
      <c r="H44" s="2" t="s">
        <v>1679</v>
      </c>
      <c r="I44" s="6">
        <v>1</v>
      </c>
      <c r="J44" s="6">
        <v>1</v>
      </c>
      <c r="K44" s="6">
        <v>1</v>
      </c>
      <c r="L44" s="8">
        <v>1</v>
      </c>
      <c r="Q44" s="3" t="str">
        <f t="shared" si="0"/>
        <v>24</v>
      </c>
      <c r="R44" s="4">
        <f>IF(F4="Trimestre I",L47,IF(F4="Trimestre II",#REF!,IF(F4="Trimestre III",#REF!,IF(F4="Trimestre IV",#REF!))))</f>
        <v>0</v>
      </c>
      <c r="S44" s="4"/>
    </row>
    <row r="45" spans="3:19" ht="78.75" x14ac:dyDescent="0.25">
      <c r="C45" s="2" t="s">
        <v>280</v>
      </c>
      <c r="D45" s="6">
        <v>3.3000000000000002E-2</v>
      </c>
      <c r="E45" s="10" t="s">
        <v>48</v>
      </c>
      <c r="F45" s="1" t="s">
        <v>1680</v>
      </c>
      <c r="G45" s="2" t="s">
        <v>1681</v>
      </c>
      <c r="H45" s="2" t="s">
        <v>1682</v>
      </c>
      <c r="I45" s="5">
        <v>4</v>
      </c>
      <c r="J45" s="5">
        <v>0.25</v>
      </c>
      <c r="K45" s="6">
        <v>6.3E-2</v>
      </c>
      <c r="L45" s="8">
        <v>6.3E-2</v>
      </c>
      <c r="Q45" s="3" t="str">
        <f t="shared" si="0"/>
        <v>25</v>
      </c>
      <c r="R45" s="4">
        <f>IF(F4="Trimestre I",L48,IF(F4="Trimestre II",#REF!,IF(F4="Trimestre III",#REF!,IF(F4="Trimestre IV",#REF!))))</f>
        <v>0</v>
      </c>
      <c r="S45" s="4"/>
    </row>
    <row r="46" spans="3:19" ht="78.75" x14ac:dyDescent="0.25">
      <c r="C46" s="2" t="s">
        <v>288</v>
      </c>
      <c r="D46" s="6">
        <v>3.3000000000000002E-2</v>
      </c>
      <c r="E46" s="10" t="s">
        <v>48</v>
      </c>
      <c r="F46" s="1" t="s">
        <v>1683</v>
      </c>
      <c r="G46" s="2" t="s">
        <v>1684</v>
      </c>
      <c r="H46" s="2" t="s">
        <v>1685</v>
      </c>
      <c r="I46" s="6">
        <v>1</v>
      </c>
      <c r="J46" s="6">
        <v>1</v>
      </c>
      <c r="K46" s="6">
        <v>1</v>
      </c>
      <c r="L46" s="8">
        <v>1</v>
      </c>
      <c r="Q46" s="3" t="str">
        <f>C50</f>
        <v>26</v>
      </c>
      <c r="R46" s="4">
        <f>IF(F4="Trimestre I",L50,IF(F4="Trimestre II",#REF!,IF(F4="Trimestre III",#REF!,IF(F4="Trimestre IV",#REF!))))</f>
        <v>3.5000000000000003E-2</v>
      </c>
      <c r="S46" s="4"/>
    </row>
    <row r="47" spans="3:19" ht="78.75" x14ac:dyDescent="0.25">
      <c r="C47" s="2" t="s">
        <v>292</v>
      </c>
      <c r="D47" s="6">
        <v>3.3000000000000002E-2</v>
      </c>
      <c r="E47" s="10" t="s">
        <v>48</v>
      </c>
      <c r="F47" s="1" t="s">
        <v>1686</v>
      </c>
      <c r="G47" s="2" t="s">
        <v>1687</v>
      </c>
      <c r="H47" s="2" t="s">
        <v>1688</v>
      </c>
      <c r="I47" s="5">
        <v>4</v>
      </c>
      <c r="J47" s="5">
        <v>0</v>
      </c>
      <c r="K47" s="6">
        <v>0</v>
      </c>
      <c r="L47" s="8">
        <v>0</v>
      </c>
      <c r="Q47" s="3" t="str">
        <f>C52</f>
        <v>27</v>
      </c>
      <c r="R47" s="4">
        <f>IF(F4="Trimestre I",L52,IF(F4="Trimestre II",#REF!,IF(F4="Trimestre III",#REF!,IF(F4="Trimestre IV",#REF!))))</f>
        <v>1</v>
      </c>
      <c r="S47" s="4"/>
    </row>
    <row r="48" spans="3:19" ht="45" x14ac:dyDescent="0.25">
      <c r="C48" s="101" t="s">
        <v>297</v>
      </c>
      <c r="D48" s="80">
        <v>3.3000000000000002E-2</v>
      </c>
      <c r="E48" s="81" t="s">
        <v>48</v>
      </c>
      <c r="F48" s="82" t="s">
        <v>1689</v>
      </c>
      <c r="G48" s="2" t="s">
        <v>1690</v>
      </c>
      <c r="H48" s="2" t="s">
        <v>1691</v>
      </c>
      <c r="I48" s="6">
        <v>1</v>
      </c>
      <c r="J48" s="6">
        <v>0</v>
      </c>
      <c r="K48" s="6">
        <v>0</v>
      </c>
      <c r="L48" s="102">
        <v>0</v>
      </c>
      <c r="Q48" s="3" t="str">
        <f>C53</f>
        <v>28</v>
      </c>
      <c r="R48" s="4">
        <f>IF(F4="Trimestre I",L53,IF(F4="Trimestre II",#REF!,IF(F4="Trimestre III",#REF!,IF(F4="Trimestre IV",#REF!))))</f>
        <v>0</v>
      </c>
      <c r="S48" s="4"/>
    </row>
    <row r="49" spans="3:19" ht="60" x14ac:dyDescent="0.25">
      <c r="C49" s="101"/>
      <c r="D49" s="80"/>
      <c r="E49" s="81"/>
      <c r="F49" s="82"/>
      <c r="G49" s="2" t="s">
        <v>1692</v>
      </c>
      <c r="H49" s="2" t="s">
        <v>1693</v>
      </c>
      <c r="I49" s="6">
        <v>1</v>
      </c>
      <c r="J49" s="6">
        <v>0</v>
      </c>
      <c r="K49" s="6">
        <v>0</v>
      </c>
      <c r="L49" s="102"/>
      <c r="Q49" s="3" t="str">
        <f>C54</f>
        <v>29</v>
      </c>
      <c r="R49" s="4">
        <f>IF(F4="Trimestre I",L54,IF(F4="Trimestre II",#REF!,IF(F4="Trimestre III",#REF!,IF(F4="Trimestre IV",#REF!))))</f>
        <v>0</v>
      </c>
      <c r="S49" s="4"/>
    </row>
    <row r="50" spans="3:19" ht="45" x14ac:dyDescent="0.25">
      <c r="C50" s="101" t="s">
        <v>303</v>
      </c>
      <c r="D50" s="80">
        <v>3.3000000000000002E-2</v>
      </c>
      <c r="E50" s="81" t="s">
        <v>48</v>
      </c>
      <c r="F50" s="82" t="s">
        <v>1694</v>
      </c>
      <c r="G50" s="2" t="s">
        <v>1695</v>
      </c>
      <c r="H50" s="2" t="s">
        <v>1696</v>
      </c>
      <c r="I50" s="5">
        <v>4</v>
      </c>
      <c r="J50" s="5">
        <v>0.25</v>
      </c>
      <c r="K50" s="6">
        <v>6.3E-2</v>
      </c>
      <c r="L50" s="102">
        <v>3.5000000000000003E-2</v>
      </c>
      <c r="Q50" s="3" t="str">
        <f>C55</f>
        <v>30</v>
      </c>
      <c r="R50" s="4">
        <f>IF(F4="Trimestre I",L55,IF(F4="Trimestre II",#REF!,IF(F4="Trimestre III",#REF!,IF(F4="Trimestre IV",#REF!))))</f>
        <v>1</v>
      </c>
      <c r="S50" s="4"/>
    </row>
    <row r="51" spans="3:19" ht="30" x14ac:dyDescent="0.25">
      <c r="C51" s="101"/>
      <c r="D51" s="80"/>
      <c r="E51" s="81"/>
      <c r="F51" s="82"/>
      <c r="G51" s="2" t="s">
        <v>1697</v>
      </c>
      <c r="H51" s="2" t="s">
        <v>1698</v>
      </c>
      <c r="I51" s="5">
        <v>12</v>
      </c>
      <c r="J51" s="5">
        <v>0.08</v>
      </c>
      <c r="K51" s="6">
        <v>7.0000000000000001E-3</v>
      </c>
      <c r="L51" s="102"/>
      <c r="Q51" s="3" t="str">
        <f>C58</f>
        <v>37</v>
      </c>
      <c r="R51" s="4">
        <f>IF(F4="Trimestre I",L58,IF(F4="Trimestre II",#REF!,IF(F4="Trimestre III",#REF!,IF(F4="Trimestre IV",#REF!))))</f>
        <v>1</v>
      </c>
      <c r="S51" s="4"/>
    </row>
    <row r="52" spans="3:19" ht="78.75" x14ac:dyDescent="0.25">
      <c r="C52" s="2" t="s">
        <v>306</v>
      </c>
      <c r="D52" s="6">
        <v>3.3000000000000002E-2</v>
      </c>
      <c r="E52" s="10" t="s">
        <v>48</v>
      </c>
      <c r="F52" s="1" t="s">
        <v>1699</v>
      </c>
      <c r="G52" s="2" t="s">
        <v>1700</v>
      </c>
      <c r="H52" s="2" t="s">
        <v>1701</v>
      </c>
      <c r="I52" s="6">
        <v>1</v>
      </c>
      <c r="J52" s="6">
        <v>1</v>
      </c>
      <c r="K52" s="6">
        <v>1</v>
      </c>
      <c r="L52" s="8">
        <v>1</v>
      </c>
      <c r="Q52" s="3"/>
      <c r="R52" s="4"/>
      <c r="S52" s="4"/>
    </row>
    <row r="53" spans="3:19" ht="78.75" x14ac:dyDescent="0.25">
      <c r="C53" s="2" t="s">
        <v>312</v>
      </c>
      <c r="D53" s="6">
        <v>3.3000000000000002E-2</v>
      </c>
      <c r="E53" s="10" t="s">
        <v>48</v>
      </c>
      <c r="F53" s="1" t="s">
        <v>1702</v>
      </c>
      <c r="G53" s="2" t="s">
        <v>1703</v>
      </c>
      <c r="H53" s="2" t="s">
        <v>1704</v>
      </c>
      <c r="I53" s="5">
        <v>10</v>
      </c>
      <c r="J53" s="5">
        <v>0</v>
      </c>
      <c r="K53" s="6">
        <v>0</v>
      </c>
      <c r="L53" s="8">
        <v>0</v>
      </c>
      <c r="Q53" s="3"/>
      <c r="R53" s="4"/>
      <c r="S53" s="4"/>
    </row>
    <row r="54" spans="3:19" ht="78.75" x14ac:dyDescent="0.25">
      <c r="C54" s="2" t="s">
        <v>315</v>
      </c>
      <c r="D54" s="6">
        <v>3.3000000000000002E-2</v>
      </c>
      <c r="E54" s="10" t="s">
        <v>48</v>
      </c>
      <c r="F54" s="1" t="s">
        <v>1705</v>
      </c>
      <c r="G54" s="2" t="s">
        <v>1706</v>
      </c>
      <c r="H54" s="2" t="s">
        <v>1707</v>
      </c>
      <c r="I54" s="5">
        <v>3</v>
      </c>
      <c r="J54" s="5">
        <v>0</v>
      </c>
      <c r="K54" s="6">
        <v>0</v>
      </c>
      <c r="L54" s="8">
        <v>0</v>
      </c>
      <c r="Q54" s="3"/>
      <c r="R54" s="4"/>
      <c r="S54" s="4"/>
    </row>
    <row r="55" spans="3:19" ht="60" x14ac:dyDescent="0.25">
      <c r="C55" s="101" t="s">
        <v>323</v>
      </c>
      <c r="D55" s="80">
        <v>3.3000000000000002E-2</v>
      </c>
      <c r="E55" s="81" t="s">
        <v>48</v>
      </c>
      <c r="F55" s="82" t="s">
        <v>1708</v>
      </c>
      <c r="G55" s="2" t="s">
        <v>1709</v>
      </c>
      <c r="H55" s="2" t="s">
        <v>1710</v>
      </c>
      <c r="I55" s="6">
        <v>1</v>
      </c>
      <c r="J55" s="6">
        <v>1</v>
      </c>
      <c r="K55" s="6">
        <v>1</v>
      </c>
      <c r="L55" s="102">
        <v>1</v>
      </c>
      <c r="Q55" s="3"/>
      <c r="R55" s="4"/>
      <c r="S55" s="4"/>
    </row>
    <row r="56" spans="3:19" ht="30" x14ac:dyDescent="0.25">
      <c r="C56" s="101"/>
      <c r="D56" s="80"/>
      <c r="E56" s="81"/>
      <c r="F56" s="82"/>
      <c r="G56" s="2" t="s">
        <v>1711</v>
      </c>
      <c r="H56" s="2" t="s">
        <v>1712</v>
      </c>
      <c r="I56" s="6">
        <v>1</v>
      </c>
      <c r="J56" s="6">
        <v>1</v>
      </c>
      <c r="K56" s="6">
        <v>1</v>
      </c>
      <c r="L56" s="102"/>
      <c r="Q56" s="3"/>
      <c r="R56" s="4"/>
      <c r="S56" s="4"/>
    </row>
    <row r="57" spans="3:19" ht="45" x14ac:dyDescent="0.25">
      <c r="C57" s="101"/>
      <c r="D57" s="80"/>
      <c r="E57" s="81"/>
      <c r="F57" s="82"/>
      <c r="G57" s="2" t="s">
        <v>1713</v>
      </c>
      <c r="H57" s="2" t="s">
        <v>1714</v>
      </c>
      <c r="I57" s="6">
        <v>1</v>
      </c>
      <c r="J57" s="6">
        <v>1</v>
      </c>
      <c r="K57" s="6">
        <v>1</v>
      </c>
      <c r="L57" s="102"/>
      <c r="Q57" s="3"/>
      <c r="R57" s="4"/>
      <c r="S57" s="4"/>
    </row>
    <row r="58" spans="3:19" ht="180" x14ac:dyDescent="0.25">
      <c r="C58" s="2" t="s">
        <v>675</v>
      </c>
      <c r="D58" s="6">
        <v>3.3000000000000002E-2</v>
      </c>
      <c r="E58" s="10" t="s">
        <v>48</v>
      </c>
      <c r="F58" s="1" t="s">
        <v>117</v>
      </c>
      <c r="G58" s="2" t="s">
        <v>354</v>
      </c>
      <c r="H58" s="2" t="s">
        <v>1715</v>
      </c>
      <c r="I58" s="6">
        <v>1</v>
      </c>
      <c r="J58" s="6" t="s">
        <v>1780</v>
      </c>
      <c r="K58" s="6">
        <v>1</v>
      </c>
      <c r="L58" s="8">
        <v>1</v>
      </c>
      <c r="Q58" s="3"/>
      <c r="R58" s="4"/>
      <c r="S58" s="4"/>
    </row>
    <row r="59" spans="3:19" x14ac:dyDescent="0.25">
      <c r="C59" s="76" t="s">
        <v>122</v>
      </c>
      <c r="D59" s="76"/>
      <c r="E59" s="76"/>
      <c r="F59" s="76"/>
      <c r="G59" s="76"/>
      <c r="H59" s="76"/>
      <c r="I59" s="76"/>
      <c r="J59" s="2" t="s">
        <v>123</v>
      </c>
      <c r="K59" s="2" t="s">
        <v>123</v>
      </c>
      <c r="L59" s="7">
        <f>SUMPRODUCT(D22:D58,L22:L58)</f>
        <v>0.69086100000000039</v>
      </c>
      <c r="Q59" s="3" t="s">
        <v>124</v>
      </c>
      <c r="R59" s="4">
        <f>IF(F4="Trimestre I",L59,IF(F4="Trimestre II",#REF!,IF(F4="Trimestre III",#REF!,IF(F4="Trimestre IV",#REF!))))</f>
        <v>0.69086100000000039</v>
      </c>
      <c r="S59" s="4">
        <f>100%-R59</f>
        <v>0.30913899999999961</v>
      </c>
    </row>
    <row r="60" spans="3:19" hidden="1" x14ac:dyDescent="0.25">
      <c r="Q60" s="3"/>
      <c r="R60" s="4" t="s">
        <v>1</v>
      </c>
      <c r="S60" s="4" t="s">
        <v>2</v>
      </c>
    </row>
  </sheetData>
  <sheetProtection algorithmName="SHA-512" hashValue="p12cTNhOMD5ZOTnaKstzTWrCQRbNu+ZNPFUi6MpcaAlLHJfqiT+EpUoAU+Fs8/ITF6+ROXSxyFeEbPNis9ZH9Q==" saltValue="z/Z6WeTsquqe+agjmH2UJA==" spinCount="100000" sheet="1" objects="1" scenarios="1"/>
  <mergeCells count="37">
    <mergeCell ref="K1:L2"/>
    <mergeCell ref="C1:J2"/>
    <mergeCell ref="C4:E4"/>
    <mergeCell ref="C19:F19"/>
    <mergeCell ref="A6:A23"/>
    <mergeCell ref="Q19:R19"/>
    <mergeCell ref="C22:C23"/>
    <mergeCell ref="D22:D23"/>
    <mergeCell ref="E22:E23"/>
    <mergeCell ref="F22:F23"/>
    <mergeCell ref="L22:L23"/>
    <mergeCell ref="C24:C25"/>
    <mergeCell ref="D24:D25"/>
    <mergeCell ref="E24:E25"/>
    <mergeCell ref="F24:F25"/>
    <mergeCell ref="L24:L25"/>
    <mergeCell ref="C27:C28"/>
    <mergeCell ref="D27:D28"/>
    <mergeCell ref="E27:E28"/>
    <mergeCell ref="F27:F28"/>
    <mergeCell ref="L27:L28"/>
    <mergeCell ref="C48:C49"/>
    <mergeCell ref="D48:D49"/>
    <mergeCell ref="E48:E49"/>
    <mergeCell ref="F48:F49"/>
    <mergeCell ref="L48:L49"/>
    <mergeCell ref="C50:C51"/>
    <mergeCell ref="D50:D51"/>
    <mergeCell ref="E50:E51"/>
    <mergeCell ref="F50:F51"/>
    <mergeCell ref="L50:L51"/>
    <mergeCell ref="L55:L57"/>
    <mergeCell ref="C59:I59"/>
    <mergeCell ref="C55:C57"/>
    <mergeCell ref="D55:D57"/>
    <mergeCell ref="E55:E57"/>
    <mergeCell ref="F55:F57"/>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2A967-C3C1-4593-8C8D-9B6AD374C24D}">
  <dimension ref="A1:S41"/>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7109375" bestFit="1" customWidth="1"/>
    <col min="5" max="5" width="5.140625" customWidth="1"/>
    <col min="6" max="6" width="56.5703125" customWidth="1"/>
    <col min="7" max="8" width="35.5703125" customWidth="1"/>
    <col min="9" max="11" width="9.5703125" bestFit="1" customWidth="1"/>
    <col min="12" max="12" width="10" bestFit="1"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1716</v>
      </c>
      <c r="D1" s="96"/>
      <c r="E1" s="96"/>
      <c r="F1" s="96"/>
      <c r="G1" s="96"/>
      <c r="H1" s="96"/>
      <c r="I1" s="96"/>
      <c r="J1" s="97"/>
      <c r="K1" s="72">
        <f>L40</f>
        <v>0.52170000000000005</v>
      </c>
      <c r="L1" s="73"/>
    </row>
    <row r="2" spans="1:12" ht="27" customHeight="1" thickBot="1" x14ac:dyDescent="0.3">
      <c r="C2" s="98"/>
      <c r="D2" s="99"/>
      <c r="E2" s="99"/>
      <c r="F2" s="99"/>
      <c r="G2" s="99"/>
      <c r="H2" s="99"/>
      <c r="I2" s="99"/>
      <c r="J2" s="100"/>
      <c r="K2" s="74"/>
      <c r="L2" s="75"/>
    </row>
    <row r="3" spans="1:12" x14ac:dyDescent="0.25"/>
    <row r="4" spans="1:12" x14ac:dyDescent="0.25">
      <c r="A4" s="19"/>
      <c r="C4" s="76" t="s">
        <v>34</v>
      </c>
      <c r="D4" s="76"/>
      <c r="E4" s="76"/>
      <c r="F4" s="69" t="s">
        <v>35</v>
      </c>
    </row>
    <row r="5" spans="1:12" x14ac:dyDescent="0.25">
      <c r="A5" s="19"/>
    </row>
    <row r="6" spans="1:12" ht="14.45" customHeight="1" x14ac:dyDescent="0.25">
      <c r="A6" s="84" t="s">
        <v>1784</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36</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30" x14ac:dyDescent="0.25">
      <c r="C22" s="101" t="s">
        <v>47</v>
      </c>
      <c r="D22" s="80">
        <v>0.25</v>
      </c>
      <c r="E22" s="81" t="s">
        <v>48</v>
      </c>
      <c r="F22" s="82" t="s">
        <v>1717</v>
      </c>
      <c r="G22" s="2" t="s">
        <v>1718</v>
      </c>
      <c r="H22" s="2" t="s">
        <v>1719</v>
      </c>
      <c r="I22" s="5">
        <v>7</v>
      </c>
      <c r="J22" s="5">
        <v>0</v>
      </c>
      <c r="K22" s="6">
        <v>0</v>
      </c>
      <c r="L22" s="102">
        <v>0</v>
      </c>
      <c r="Q22" s="3" t="str">
        <f>C22</f>
        <v>1</v>
      </c>
      <c r="R22" s="4">
        <f>IF(F4="Trimestre I",L22,IF(F4="Trimestre II",#REF!,IF(F4="Trimestre III",#REF!,IF(F4="Trimestre IV",#REF!))))</f>
        <v>0</v>
      </c>
      <c r="S22" s="4"/>
    </row>
    <row r="23" spans="1:19" ht="30" x14ac:dyDescent="0.25">
      <c r="C23" s="101"/>
      <c r="D23" s="80"/>
      <c r="E23" s="81"/>
      <c r="F23" s="82"/>
      <c r="G23" s="2" t="s">
        <v>1720</v>
      </c>
      <c r="H23" s="2" t="s">
        <v>1721</v>
      </c>
      <c r="I23" s="6">
        <v>0.95</v>
      </c>
      <c r="J23" s="6">
        <v>0</v>
      </c>
      <c r="K23" s="6">
        <v>0</v>
      </c>
      <c r="L23" s="102"/>
      <c r="Q23" s="3" t="str">
        <f>C25</f>
        <v>4</v>
      </c>
      <c r="R23" s="4">
        <f>IF(F4="Trimestre I",L25,IF(F4="Trimestre II",#REF!,IF(F4="Trimestre III",#REF!,IF(F4="Trimestre IV",#REF!))))</f>
        <v>0.375</v>
      </c>
      <c r="S23" s="4"/>
    </row>
    <row r="24" spans="1:19" ht="30" x14ac:dyDescent="0.25">
      <c r="C24" s="101"/>
      <c r="D24" s="80"/>
      <c r="E24" s="81"/>
      <c r="F24" s="82"/>
      <c r="G24" s="2" t="s">
        <v>1722</v>
      </c>
      <c r="H24" s="2" t="s">
        <v>1723</v>
      </c>
      <c r="I24" s="6">
        <v>0.7</v>
      </c>
      <c r="J24" s="6">
        <v>0</v>
      </c>
      <c r="K24" s="6">
        <v>0</v>
      </c>
      <c r="L24" s="102"/>
      <c r="Q24" s="3" t="str">
        <f>C28</f>
        <v>5</v>
      </c>
      <c r="R24" s="4">
        <f>IF(F4="Trimestre I",L28,IF(F4="Trimestre II",#REF!,IF(F4="Trimestre III",#REF!,IF(F4="Trimestre IV",#REF!))))</f>
        <v>1</v>
      </c>
      <c r="S24" s="4"/>
    </row>
    <row r="25" spans="1:19" ht="30" x14ac:dyDescent="0.25">
      <c r="C25" s="101" t="s">
        <v>57</v>
      </c>
      <c r="D25" s="80">
        <v>0.1</v>
      </c>
      <c r="E25" s="81" t="s">
        <v>48</v>
      </c>
      <c r="F25" s="82" t="s">
        <v>1724</v>
      </c>
      <c r="G25" s="2" t="s">
        <v>1725</v>
      </c>
      <c r="H25" s="2" t="s">
        <v>1726</v>
      </c>
      <c r="I25" s="6">
        <v>1</v>
      </c>
      <c r="J25" s="6">
        <v>1</v>
      </c>
      <c r="K25" s="6">
        <v>1</v>
      </c>
      <c r="L25" s="102">
        <v>0.375</v>
      </c>
      <c r="Q25" s="3" t="str">
        <f>C30</f>
        <v>6</v>
      </c>
      <c r="R25" s="4">
        <f>IF(F4="Trimestre I",L30,IF(F4="Trimestre II",#REF!,IF(F4="Trimestre III",#REF!,IF(F4="Trimestre IV",#REF!))))</f>
        <v>1</v>
      </c>
      <c r="S25" s="4"/>
    </row>
    <row r="26" spans="1:19" ht="30" x14ac:dyDescent="0.25">
      <c r="C26" s="101"/>
      <c r="D26" s="80"/>
      <c r="E26" s="81"/>
      <c r="F26" s="82"/>
      <c r="G26" s="2" t="s">
        <v>1720</v>
      </c>
      <c r="H26" s="2" t="s">
        <v>1721</v>
      </c>
      <c r="I26" s="6">
        <v>0.2</v>
      </c>
      <c r="J26" s="6">
        <v>2.5000000000000001E-2</v>
      </c>
      <c r="K26" s="6">
        <v>0.125</v>
      </c>
      <c r="L26" s="102"/>
      <c r="Q26" s="3" t="str">
        <f>C33</f>
        <v>7</v>
      </c>
      <c r="R26" s="4">
        <f>IF(F4="Trimestre I",L33,IF(F4="Trimestre II",#REF!,IF(F4="Trimestre III",#REF!,IF(F4="Trimestre IV",#REF!))))</f>
        <v>1</v>
      </c>
      <c r="S26" s="4"/>
    </row>
    <row r="27" spans="1:19" ht="45" x14ac:dyDescent="0.25">
      <c r="C27" s="101"/>
      <c r="D27" s="80"/>
      <c r="E27" s="81"/>
      <c r="F27" s="82"/>
      <c r="G27" s="2" t="s">
        <v>1727</v>
      </c>
      <c r="H27" s="2" t="s">
        <v>1728</v>
      </c>
      <c r="I27" s="2">
        <v>0</v>
      </c>
      <c r="J27" s="6">
        <v>0.61429999999999996</v>
      </c>
      <c r="K27" s="6">
        <v>0</v>
      </c>
      <c r="L27" s="102"/>
      <c r="Q27" s="3" t="str">
        <f>C34</f>
        <v>19</v>
      </c>
      <c r="R27" s="4">
        <f>IF(F4="Trimestre I",L34,IF(F4="Trimestre II",#REF!,IF(F4="Trimestre III",#REF!,IF(F4="Trimestre IV",#REF!))))</f>
        <v>0.66600000000000004</v>
      </c>
      <c r="S27" s="4"/>
    </row>
    <row r="28" spans="1:19" ht="45" x14ac:dyDescent="0.25">
      <c r="C28" s="101" t="s">
        <v>143</v>
      </c>
      <c r="D28" s="80">
        <v>0.1</v>
      </c>
      <c r="E28" s="81" t="s">
        <v>48</v>
      </c>
      <c r="F28" s="82" t="s">
        <v>1729</v>
      </c>
      <c r="G28" s="2" t="s">
        <v>1730</v>
      </c>
      <c r="H28" s="2" t="s">
        <v>1375</v>
      </c>
      <c r="I28" s="6">
        <v>1</v>
      </c>
      <c r="J28" s="6">
        <v>1</v>
      </c>
      <c r="K28" s="6">
        <v>1</v>
      </c>
      <c r="L28" s="102">
        <v>1</v>
      </c>
      <c r="Q28" s="3" t="str">
        <f>C37</f>
        <v>20</v>
      </c>
      <c r="R28" s="4">
        <f>IF(F4="Trimestre I",L37,IF(F4="Trimestre II",#REF!,IF(F4="Trimestre III",#REF!,IF(F4="Trimestre IV",#REF!))))</f>
        <v>0.01</v>
      </c>
      <c r="S28" s="4"/>
    </row>
    <row r="29" spans="1:19" ht="30" x14ac:dyDescent="0.25">
      <c r="C29" s="101"/>
      <c r="D29" s="80"/>
      <c r="E29" s="81"/>
      <c r="F29" s="82"/>
      <c r="G29" s="2" t="s">
        <v>1725</v>
      </c>
      <c r="H29" s="2" t="s">
        <v>1726</v>
      </c>
      <c r="I29" s="6">
        <v>1</v>
      </c>
      <c r="J29" s="6">
        <v>1</v>
      </c>
      <c r="K29" s="6">
        <v>1</v>
      </c>
      <c r="L29" s="102"/>
      <c r="Q29" s="3" t="str">
        <f>C38</f>
        <v>21</v>
      </c>
      <c r="R29" s="4">
        <f>IF(F4="Trimestre I",L38,IF(F4="Trimestre II",#REF!,IF(F4="Trimestre III",#REF!,IF(F4="Trimestre IV",#REF!))))</f>
        <v>1</v>
      </c>
      <c r="S29" s="4"/>
    </row>
    <row r="30" spans="1:19" ht="30" x14ac:dyDescent="0.25">
      <c r="C30" s="101" t="s">
        <v>163</v>
      </c>
      <c r="D30" s="80">
        <v>0.1</v>
      </c>
      <c r="E30" s="81" t="s">
        <v>48</v>
      </c>
      <c r="F30" s="82" t="s">
        <v>1731</v>
      </c>
      <c r="G30" s="2" t="s">
        <v>1732</v>
      </c>
      <c r="H30" s="2" t="s">
        <v>1733</v>
      </c>
      <c r="I30" s="6">
        <v>1</v>
      </c>
      <c r="J30" s="6">
        <v>1</v>
      </c>
      <c r="K30" s="6">
        <v>1</v>
      </c>
      <c r="L30" s="102">
        <v>1</v>
      </c>
      <c r="Q30" s="3"/>
      <c r="R30" s="4"/>
      <c r="S30" s="4"/>
    </row>
    <row r="31" spans="1:19" ht="30" x14ac:dyDescent="0.25">
      <c r="C31" s="101"/>
      <c r="D31" s="80"/>
      <c r="E31" s="81"/>
      <c r="F31" s="82"/>
      <c r="G31" s="2" t="s">
        <v>1734</v>
      </c>
      <c r="H31" s="2" t="s">
        <v>1735</v>
      </c>
      <c r="I31" s="6">
        <v>1</v>
      </c>
      <c r="J31" s="6">
        <v>1</v>
      </c>
      <c r="K31" s="6">
        <v>1</v>
      </c>
      <c r="L31" s="102"/>
      <c r="Q31" s="3"/>
      <c r="R31" s="4"/>
      <c r="S31" s="4"/>
    </row>
    <row r="32" spans="1:19" ht="30" x14ac:dyDescent="0.25">
      <c r="C32" s="101"/>
      <c r="D32" s="80"/>
      <c r="E32" s="81"/>
      <c r="F32" s="82"/>
      <c r="G32" s="2" t="s">
        <v>1736</v>
      </c>
      <c r="H32" s="2" t="s">
        <v>1737</v>
      </c>
      <c r="I32" s="6">
        <v>1</v>
      </c>
      <c r="J32" s="6">
        <v>1</v>
      </c>
      <c r="K32" s="6">
        <v>1</v>
      </c>
      <c r="L32" s="102"/>
      <c r="Q32" s="3"/>
      <c r="R32" s="4"/>
      <c r="S32" s="4"/>
    </row>
    <row r="33" spans="3:19" ht="78.75" x14ac:dyDescent="0.25">
      <c r="C33" s="2" t="s">
        <v>61</v>
      </c>
      <c r="D33" s="6">
        <v>0.05</v>
      </c>
      <c r="E33" s="10" t="s">
        <v>48</v>
      </c>
      <c r="F33" s="1" t="s">
        <v>1738</v>
      </c>
      <c r="G33" s="2" t="s">
        <v>1739</v>
      </c>
      <c r="H33" s="2" t="s">
        <v>1737</v>
      </c>
      <c r="I33" s="6">
        <v>1</v>
      </c>
      <c r="J33" s="6">
        <v>1</v>
      </c>
      <c r="K33" s="6">
        <v>1</v>
      </c>
      <c r="L33" s="8">
        <v>1</v>
      </c>
      <c r="Q33" s="3"/>
      <c r="R33" s="4"/>
      <c r="S33" s="4"/>
    </row>
    <row r="34" spans="3:19" ht="45" x14ac:dyDescent="0.25">
      <c r="C34" s="101" t="s">
        <v>262</v>
      </c>
      <c r="D34" s="80">
        <v>0.2</v>
      </c>
      <c r="E34" s="81" t="s">
        <v>48</v>
      </c>
      <c r="F34" s="82" t="s">
        <v>1740</v>
      </c>
      <c r="G34" s="2" t="s">
        <v>1741</v>
      </c>
      <c r="H34" s="2" t="s">
        <v>1742</v>
      </c>
      <c r="I34" s="6">
        <v>1</v>
      </c>
      <c r="J34" s="6">
        <v>1</v>
      </c>
      <c r="K34" s="6">
        <v>1</v>
      </c>
      <c r="L34" s="102">
        <v>0.66600000000000004</v>
      </c>
      <c r="Q34" s="3"/>
      <c r="R34" s="4"/>
      <c r="S34" s="4"/>
    </row>
    <row r="35" spans="3:19" ht="45" x14ac:dyDescent="0.25">
      <c r="C35" s="101"/>
      <c r="D35" s="80"/>
      <c r="E35" s="81"/>
      <c r="F35" s="82"/>
      <c r="G35" s="2" t="s">
        <v>1743</v>
      </c>
      <c r="H35" s="2" t="s">
        <v>1375</v>
      </c>
      <c r="I35" s="6">
        <v>1</v>
      </c>
      <c r="J35" s="6">
        <v>1</v>
      </c>
      <c r="K35" s="6">
        <v>1</v>
      </c>
      <c r="L35" s="102"/>
      <c r="Q35" s="3"/>
      <c r="R35" s="4"/>
      <c r="S35" s="4"/>
    </row>
    <row r="36" spans="3:19" ht="30" x14ac:dyDescent="0.25">
      <c r="C36" s="101"/>
      <c r="D36" s="80"/>
      <c r="E36" s="81"/>
      <c r="F36" s="82"/>
      <c r="G36" s="2" t="s">
        <v>1720</v>
      </c>
      <c r="H36" s="2" t="s">
        <v>1721</v>
      </c>
      <c r="I36" s="6">
        <v>0.95</v>
      </c>
      <c r="J36" s="6">
        <v>0</v>
      </c>
      <c r="K36" s="6">
        <v>0</v>
      </c>
      <c r="L36" s="102"/>
      <c r="Q36" s="3"/>
      <c r="R36" s="4"/>
      <c r="S36" s="4"/>
    </row>
    <row r="37" spans="3:19" ht="78.75" x14ac:dyDescent="0.25">
      <c r="C37" s="2" t="s">
        <v>268</v>
      </c>
      <c r="D37" s="6">
        <v>0.1</v>
      </c>
      <c r="E37" s="10" t="s">
        <v>48</v>
      </c>
      <c r="F37" s="1" t="s">
        <v>1744</v>
      </c>
      <c r="G37" s="2" t="s">
        <v>1745</v>
      </c>
      <c r="H37" s="2" t="s">
        <v>1746</v>
      </c>
      <c r="I37" s="5">
        <v>100</v>
      </c>
      <c r="J37" s="5">
        <v>1</v>
      </c>
      <c r="K37" s="6">
        <v>0.01</v>
      </c>
      <c r="L37" s="8">
        <v>0.01</v>
      </c>
      <c r="Q37" s="3"/>
      <c r="R37" s="4"/>
      <c r="S37" s="4"/>
    </row>
    <row r="38" spans="3:19" ht="30" x14ac:dyDescent="0.25">
      <c r="C38" s="101" t="s">
        <v>274</v>
      </c>
      <c r="D38" s="80">
        <v>0.1</v>
      </c>
      <c r="E38" s="81" t="s">
        <v>48</v>
      </c>
      <c r="F38" s="82" t="s">
        <v>1747</v>
      </c>
      <c r="G38" s="2" t="s">
        <v>1748</v>
      </c>
      <c r="H38" s="2" t="s">
        <v>1749</v>
      </c>
      <c r="I38" s="6">
        <v>1</v>
      </c>
      <c r="J38" s="6">
        <v>1</v>
      </c>
      <c r="K38" s="6">
        <v>1</v>
      </c>
      <c r="L38" s="102">
        <v>1</v>
      </c>
      <c r="Q38" s="3"/>
      <c r="R38" s="4"/>
      <c r="S38" s="4"/>
    </row>
    <row r="39" spans="3:19" ht="30" x14ac:dyDescent="0.25">
      <c r="C39" s="101"/>
      <c r="D39" s="80"/>
      <c r="E39" s="81"/>
      <c r="F39" s="82"/>
      <c r="G39" s="2" t="s">
        <v>1750</v>
      </c>
      <c r="H39" s="2" t="s">
        <v>1751</v>
      </c>
      <c r="I39" s="6">
        <v>1</v>
      </c>
      <c r="J39" s="6">
        <v>1</v>
      </c>
      <c r="K39" s="6">
        <v>1</v>
      </c>
      <c r="L39" s="102"/>
      <c r="Q39" s="3"/>
      <c r="R39" s="4"/>
      <c r="S39" s="4"/>
    </row>
    <row r="40" spans="3:19" x14ac:dyDescent="0.25">
      <c r="C40" s="76" t="s">
        <v>122</v>
      </c>
      <c r="D40" s="76"/>
      <c r="E40" s="76"/>
      <c r="F40" s="76"/>
      <c r="G40" s="76"/>
      <c r="H40" s="76"/>
      <c r="I40" s="76"/>
      <c r="J40" s="2" t="s">
        <v>123</v>
      </c>
      <c r="K40" s="2" t="s">
        <v>123</v>
      </c>
      <c r="L40" s="7">
        <f>SUMPRODUCT(D22:D39,L22:L39)</f>
        <v>0.52170000000000005</v>
      </c>
      <c r="Q40" s="3" t="s">
        <v>124</v>
      </c>
      <c r="R40" s="4">
        <f>IF(F4="Trimestre I",L40,IF(F4="Trimestre II",#REF!,IF(F4="Trimestre III",#REF!,IF(F4="Trimestre IV",#REF!))))</f>
        <v>0.52170000000000005</v>
      </c>
      <c r="S40" s="4">
        <f>100%-R40</f>
        <v>0.47829999999999995</v>
      </c>
    </row>
    <row r="41" spans="3:19" hidden="1" x14ac:dyDescent="0.25">
      <c r="Q41" s="3"/>
      <c r="R41" s="4" t="s">
        <v>1</v>
      </c>
      <c r="S41" s="4" t="s">
        <v>2</v>
      </c>
    </row>
  </sheetData>
  <sheetProtection algorithmName="SHA-512" hashValue="cLV35M+ihqVX9W6Pbt2ojJicHytqOZaRdaSL2I+BnHLPhHlQn7udErrclb1cdDjTIMLX9bRfk0KHjwkf11d+hg==" saltValue="EcXGI1kKwwZW4Wrhsu7++g==" spinCount="100000" sheet="1" objects="1" scenarios="1"/>
  <mergeCells count="37">
    <mergeCell ref="C1:J2"/>
    <mergeCell ref="K1:L2"/>
    <mergeCell ref="C4:E4"/>
    <mergeCell ref="C19:F19"/>
    <mergeCell ref="A6:A21"/>
    <mergeCell ref="Q19:R19"/>
    <mergeCell ref="C22:C24"/>
    <mergeCell ref="D22:D24"/>
    <mergeCell ref="E22:E24"/>
    <mergeCell ref="F22:F24"/>
    <mergeCell ref="L22:L24"/>
    <mergeCell ref="C25:C27"/>
    <mergeCell ref="D25:D27"/>
    <mergeCell ref="E25:E27"/>
    <mergeCell ref="F25:F27"/>
    <mergeCell ref="L25:L27"/>
    <mergeCell ref="C28:C29"/>
    <mergeCell ref="D28:D29"/>
    <mergeCell ref="E28:E29"/>
    <mergeCell ref="F28:F29"/>
    <mergeCell ref="L28:L29"/>
    <mergeCell ref="C30:C32"/>
    <mergeCell ref="D30:D32"/>
    <mergeCell ref="E30:E32"/>
    <mergeCell ref="F30:F32"/>
    <mergeCell ref="L30:L32"/>
    <mergeCell ref="C34:C36"/>
    <mergeCell ref="D34:D36"/>
    <mergeCell ref="E34:E36"/>
    <mergeCell ref="F34:F36"/>
    <mergeCell ref="L34:L36"/>
    <mergeCell ref="L38:L39"/>
    <mergeCell ref="C40:I40"/>
    <mergeCell ref="C38:C39"/>
    <mergeCell ref="D38:D39"/>
    <mergeCell ref="E38:E39"/>
    <mergeCell ref="F38:F39"/>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4392-D841-4C47-B1D6-A1F394E7874F}">
  <dimension ref="A1:S30"/>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7109375" bestFit="1" customWidth="1"/>
    <col min="5" max="5" width="5.140625" customWidth="1"/>
    <col min="6" max="6" width="56.5703125" customWidth="1"/>
    <col min="7" max="8" width="35.5703125" customWidth="1"/>
    <col min="9" max="11" width="9.5703125" bestFit="1" customWidth="1"/>
    <col min="12" max="12" width="10" bestFit="1"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1752</v>
      </c>
      <c r="D1" s="96"/>
      <c r="E1" s="96"/>
      <c r="F1" s="96"/>
      <c r="G1" s="96"/>
      <c r="H1" s="96"/>
      <c r="I1" s="96"/>
      <c r="J1" s="97"/>
      <c r="K1" s="72">
        <f>L29</f>
        <v>0.87124999999999997</v>
      </c>
      <c r="L1" s="73"/>
    </row>
    <row r="2" spans="1:12" ht="27" customHeight="1" thickBot="1" x14ac:dyDescent="0.3">
      <c r="C2" s="98"/>
      <c r="D2" s="99"/>
      <c r="E2" s="99"/>
      <c r="F2" s="99"/>
      <c r="G2" s="99"/>
      <c r="H2" s="99"/>
      <c r="I2" s="99"/>
      <c r="J2" s="100"/>
      <c r="K2" s="74"/>
      <c r="L2" s="75"/>
    </row>
    <row r="3" spans="1:12" x14ac:dyDescent="0.25"/>
    <row r="4" spans="1:12" x14ac:dyDescent="0.25">
      <c r="A4" s="19"/>
      <c r="C4" s="76" t="s">
        <v>34</v>
      </c>
      <c r="D4" s="76"/>
      <c r="E4" s="76"/>
      <c r="F4" s="69" t="s">
        <v>35</v>
      </c>
    </row>
    <row r="5" spans="1:12" x14ac:dyDescent="0.25">
      <c r="A5" s="19"/>
    </row>
    <row r="6" spans="1:12" ht="14.45" customHeight="1" x14ac:dyDescent="0.25">
      <c r="A6" s="84" t="s">
        <v>127</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36</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90" x14ac:dyDescent="0.25">
      <c r="C22" s="2" t="s">
        <v>47</v>
      </c>
      <c r="D22" s="6">
        <v>0.25</v>
      </c>
      <c r="E22" s="10" t="s">
        <v>48</v>
      </c>
      <c r="F22" s="1" t="s">
        <v>1753</v>
      </c>
      <c r="G22" s="2" t="s">
        <v>1754</v>
      </c>
      <c r="H22" s="2" t="s">
        <v>1755</v>
      </c>
      <c r="I22" s="6">
        <v>1</v>
      </c>
      <c r="J22" s="6">
        <v>1</v>
      </c>
      <c r="K22" s="6">
        <v>1</v>
      </c>
      <c r="L22" s="8">
        <v>1</v>
      </c>
      <c r="Q22" s="3" t="str">
        <f>C22</f>
        <v>1</v>
      </c>
      <c r="R22" s="4">
        <f>IF(F4="Trimestre I",L22,IF(F4="Trimestre II",#REF!,IF(F4="Trimestre III",#REF!,IF(F4="Trimestre IV",#REF!))))</f>
        <v>1</v>
      </c>
      <c r="S22" s="4"/>
    </row>
    <row r="23" spans="1:19" ht="78.75" x14ac:dyDescent="0.25">
      <c r="C23" s="101" t="s">
        <v>54</v>
      </c>
      <c r="D23" s="80">
        <v>0.25</v>
      </c>
      <c r="E23" s="10" t="s">
        <v>48</v>
      </c>
      <c r="F23" s="82" t="s">
        <v>1756</v>
      </c>
      <c r="G23" s="2" t="s">
        <v>1757</v>
      </c>
      <c r="H23" s="2" t="s">
        <v>1758</v>
      </c>
      <c r="I23" s="6">
        <v>1</v>
      </c>
      <c r="J23" s="6">
        <v>1</v>
      </c>
      <c r="K23" s="6">
        <v>1</v>
      </c>
      <c r="L23" s="102">
        <v>0.502</v>
      </c>
      <c r="Q23" s="3" t="str">
        <f>C23</f>
        <v>2</v>
      </c>
      <c r="R23" s="4">
        <f>IF(F4="Trimestre I",L23,IF(F4="Trimestre II",#REF!,IF(F4="Trimestre III",#REF!,IF(F4="Trimestre IV",#REF!))))</f>
        <v>0.502</v>
      </c>
      <c r="S23" s="4"/>
    </row>
    <row r="24" spans="1:19" ht="30" x14ac:dyDescent="0.25">
      <c r="C24" s="101"/>
      <c r="D24" s="80"/>
      <c r="E24" s="10"/>
      <c r="F24" s="82"/>
      <c r="G24" s="2" t="s">
        <v>1759</v>
      </c>
      <c r="H24" s="2" t="s">
        <v>1760</v>
      </c>
      <c r="I24" s="5">
        <v>43</v>
      </c>
      <c r="J24" s="5">
        <v>0.23</v>
      </c>
      <c r="K24" s="6">
        <v>5.0000000000000001E-3</v>
      </c>
      <c r="L24" s="102"/>
      <c r="Q24" s="3" t="str">
        <f>C25</f>
        <v>3</v>
      </c>
      <c r="R24" s="4">
        <f>IF(F4="Trimestre I",L25,IF(F4="Trimestre II",#REF!,IF(F4="Trimestre III",#REF!,IF(F4="Trimestre IV",#REF!))))</f>
        <v>0.98299999999999998</v>
      </c>
      <c r="S24" s="4"/>
    </row>
    <row r="25" spans="1:19" ht="78.75" x14ac:dyDescent="0.25">
      <c r="C25" s="101" t="s">
        <v>136</v>
      </c>
      <c r="D25" s="80">
        <v>0.25</v>
      </c>
      <c r="E25" s="10" t="s">
        <v>48</v>
      </c>
      <c r="F25" s="82" t="s">
        <v>1761</v>
      </c>
      <c r="G25" s="2" t="s">
        <v>1762</v>
      </c>
      <c r="H25" s="2" t="s">
        <v>113</v>
      </c>
      <c r="I25" s="6">
        <v>1</v>
      </c>
      <c r="J25" s="6">
        <v>0.95</v>
      </c>
      <c r="K25" s="6">
        <v>0.95</v>
      </c>
      <c r="L25" s="102">
        <v>0.98299999999999998</v>
      </c>
      <c r="Q25" s="3" t="str">
        <f>C28</f>
        <v>10</v>
      </c>
      <c r="R25" s="4">
        <f>IF(F4="Trimestre I",L28,IF(F4="Trimestre II",#REF!,IF(F4="Trimestre III",#REF!,IF(F4="Trimestre IV",#REF!))))</f>
        <v>1</v>
      </c>
      <c r="S25" s="4"/>
    </row>
    <row r="26" spans="1:19" ht="45" x14ac:dyDescent="0.25">
      <c r="C26" s="101"/>
      <c r="D26" s="80"/>
      <c r="E26" s="10"/>
      <c r="F26" s="82"/>
      <c r="G26" s="2" t="s">
        <v>1763</v>
      </c>
      <c r="H26" s="2" t="s">
        <v>1764</v>
      </c>
      <c r="I26" s="6">
        <v>1</v>
      </c>
      <c r="J26" s="6">
        <v>1</v>
      </c>
      <c r="K26" s="6">
        <v>1</v>
      </c>
      <c r="L26" s="102"/>
      <c r="Q26" s="3"/>
      <c r="R26" s="4"/>
      <c r="S26" s="4"/>
    </row>
    <row r="27" spans="1:19" ht="45" x14ac:dyDescent="0.25">
      <c r="C27" s="101"/>
      <c r="D27" s="80"/>
      <c r="E27" s="10"/>
      <c r="F27" s="82"/>
      <c r="G27" s="2" t="s">
        <v>1765</v>
      </c>
      <c r="H27" s="2" t="s">
        <v>1766</v>
      </c>
      <c r="I27" s="6">
        <v>1</v>
      </c>
      <c r="J27" s="6">
        <v>1</v>
      </c>
      <c r="K27" s="6">
        <v>1</v>
      </c>
      <c r="L27" s="102"/>
      <c r="Q27" s="3"/>
      <c r="R27" s="4"/>
      <c r="S27" s="4"/>
    </row>
    <row r="28" spans="1:19" ht="105" x14ac:dyDescent="0.25">
      <c r="C28" s="2" t="s">
        <v>72</v>
      </c>
      <c r="D28" s="6">
        <v>0.25</v>
      </c>
      <c r="E28" s="10" t="s">
        <v>48</v>
      </c>
      <c r="F28" s="1" t="s">
        <v>1767</v>
      </c>
      <c r="G28" s="2" t="s">
        <v>1768</v>
      </c>
      <c r="H28" s="2" t="s">
        <v>1769</v>
      </c>
      <c r="I28" s="6">
        <v>1</v>
      </c>
      <c r="J28" s="6">
        <v>1</v>
      </c>
      <c r="K28" s="6">
        <v>1</v>
      </c>
      <c r="L28" s="8">
        <v>1</v>
      </c>
      <c r="Q28" s="3"/>
      <c r="R28" s="4"/>
      <c r="S28" s="4"/>
    </row>
    <row r="29" spans="1:19" x14ac:dyDescent="0.25">
      <c r="C29" s="76" t="s">
        <v>122</v>
      </c>
      <c r="D29" s="76"/>
      <c r="E29" s="76"/>
      <c r="F29" s="76"/>
      <c r="G29" s="76"/>
      <c r="H29" s="76"/>
      <c r="I29" s="76"/>
      <c r="J29" s="2" t="s">
        <v>123</v>
      </c>
      <c r="K29" s="2" t="s">
        <v>123</v>
      </c>
      <c r="L29" s="7">
        <f>SUMPRODUCT(D22:D28,L22:L28)</f>
        <v>0.87124999999999997</v>
      </c>
      <c r="Q29" s="3" t="s">
        <v>124</v>
      </c>
      <c r="R29" s="4">
        <f>IF(F4="Trimestre I",L29,IF(F4="Trimestre II",#REF!,IF(F4="Trimestre III",#REF!,IF(F4="Trimestre IV",#REF!))))</f>
        <v>0.87124999999999997</v>
      </c>
      <c r="S29" s="4">
        <f>100%-R29</f>
        <v>0.12875000000000003</v>
      </c>
    </row>
    <row r="30" spans="1:19" hidden="1" x14ac:dyDescent="0.25">
      <c r="Q30" s="3"/>
      <c r="R30" s="4" t="s">
        <v>1</v>
      </c>
      <c r="S30" s="4" t="s">
        <v>2</v>
      </c>
    </row>
  </sheetData>
  <sheetProtection algorithmName="SHA-512" hashValue="Wtly2Q/QpRhWJM5R987LzhKnvIpqqb3qRcA1SYIzmK3ThKk2QuhfAtawQQgH6unrrRa/d4wR7fFhLUZk8dssTQ==" saltValue="F+R6z5GL/PYiIPH1qN3Qvw==" spinCount="100000" sheet="1" objects="1" scenarios="1"/>
  <mergeCells count="15">
    <mergeCell ref="C1:J2"/>
    <mergeCell ref="K1:L2"/>
    <mergeCell ref="C4:E4"/>
    <mergeCell ref="C19:F19"/>
    <mergeCell ref="A6:A21"/>
    <mergeCell ref="Q19:R19"/>
    <mergeCell ref="C23:C24"/>
    <mergeCell ref="D23:D24"/>
    <mergeCell ref="F23:F24"/>
    <mergeCell ref="L23:L24"/>
    <mergeCell ref="C29:I29"/>
    <mergeCell ref="C25:C27"/>
    <mergeCell ref="D25:D27"/>
    <mergeCell ref="F25:F27"/>
    <mergeCell ref="L25:L27"/>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9A063-B903-4DC6-9D5C-024441278765}">
  <dimension ref="A1:S28"/>
  <sheetViews>
    <sheetView showGridLines="0" showRowColHeaders="0" zoomScale="90" zoomScaleNormal="9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42578125" customWidth="1"/>
    <col min="5" max="5" width="5.5703125" customWidth="1"/>
    <col min="6" max="6" width="56.5703125" customWidth="1"/>
    <col min="7" max="8" width="35.5703125" customWidth="1"/>
    <col min="9" max="9" width="10" customWidth="1"/>
    <col min="10" max="10" width="9" customWidth="1"/>
    <col min="11" max="11" width="9.28515625" customWidth="1"/>
    <col min="12" max="12" width="9.140625" customWidth="1"/>
    <col min="13" max="14" width="11.42578125" hidden="1" customWidth="1"/>
    <col min="15" max="17" width="3" hidden="1" customWidth="1"/>
    <col min="18" max="18" width="12.5703125" hidden="1" customWidth="1"/>
    <col min="19" max="16384" width="0.5703125" hidden="1"/>
  </cols>
  <sheetData>
    <row r="1" spans="1:12" ht="12" customHeight="1" x14ac:dyDescent="0.25">
      <c r="C1" s="95" t="s">
        <v>125</v>
      </c>
      <c r="D1" s="96"/>
      <c r="E1" s="96"/>
      <c r="F1" s="96"/>
      <c r="G1" s="96"/>
      <c r="H1" s="96"/>
      <c r="I1" s="96"/>
      <c r="J1" s="97"/>
      <c r="K1" s="72">
        <f>L27</f>
        <v>0.33300000000000002</v>
      </c>
      <c r="L1" s="73"/>
    </row>
    <row r="2" spans="1:12" ht="27" customHeight="1" thickBot="1" x14ac:dyDescent="0.3">
      <c r="C2" s="98"/>
      <c r="D2" s="99"/>
      <c r="E2" s="99"/>
      <c r="F2" s="99"/>
      <c r="G2" s="99"/>
      <c r="H2" s="99"/>
      <c r="I2" s="99"/>
      <c r="J2" s="100"/>
      <c r="K2" s="74"/>
      <c r="L2" s="75"/>
    </row>
    <row r="3" spans="1:12" x14ac:dyDescent="0.25"/>
    <row r="4" spans="1:12" x14ac:dyDescent="0.25">
      <c r="A4" s="19"/>
      <c r="C4" s="76" t="s">
        <v>126</v>
      </c>
      <c r="D4" s="76"/>
      <c r="E4" s="76"/>
      <c r="F4" s="69" t="s">
        <v>35</v>
      </c>
    </row>
    <row r="5" spans="1:12" x14ac:dyDescent="0.25">
      <c r="A5" s="19"/>
    </row>
    <row r="6" spans="1:12" ht="14.45" customHeight="1" x14ac:dyDescent="0.25">
      <c r="A6" s="84" t="s">
        <v>127</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36</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78.75" x14ac:dyDescent="0.25">
      <c r="C22" s="2" t="s">
        <v>47</v>
      </c>
      <c r="D22" s="6">
        <v>0.6</v>
      </c>
      <c r="E22" s="10" t="s">
        <v>48</v>
      </c>
      <c r="F22" s="1" t="s">
        <v>130</v>
      </c>
      <c r="G22" s="2" t="s">
        <v>131</v>
      </c>
      <c r="H22" s="2" t="s">
        <v>132</v>
      </c>
      <c r="I22" s="6">
        <v>1</v>
      </c>
      <c r="J22" s="6">
        <v>0.2258</v>
      </c>
      <c r="K22" s="6">
        <v>0.2258</v>
      </c>
      <c r="L22" s="8">
        <v>0.22500000000000001</v>
      </c>
      <c r="Q22" s="30" t="str">
        <f>C22</f>
        <v>1</v>
      </c>
      <c r="R22" s="31">
        <f>IF(F4="Trimestre I",L22,IF(F4="Trimestre II",#REF!,IF(F4="Trimestre III",#REF!,IF(F4="Trimestre IV",#REF!))))</f>
        <v>0.22500000000000001</v>
      </c>
      <c r="S22" s="4"/>
    </row>
    <row r="23" spans="1:19" ht="78.75" x14ac:dyDescent="0.25">
      <c r="C23" s="2" t="s">
        <v>54</v>
      </c>
      <c r="D23" s="6">
        <v>0.1</v>
      </c>
      <c r="E23" s="10" t="s">
        <v>48</v>
      </c>
      <c r="F23" s="1" t="s">
        <v>133</v>
      </c>
      <c r="G23" s="2" t="s">
        <v>134</v>
      </c>
      <c r="H23" s="2" t="s">
        <v>135</v>
      </c>
      <c r="I23" s="6">
        <v>1</v>
      </c>
      <c r="J23" s="6">
        <v>1</v>
      </c>
      <c r="K23" s="6">
        <v>1</v>
      </c>
      <c r="L23" s="8">
        <v>1</v>
      </c>
      <c r="Q23" s="30" t="str">
        <f>C23</f>
        <v>2</v>
      </c>
      <c r="R23" s="31">
        <f>IF(F4="Trimestre I",L23,IF(F4="Trimestre II",#REF!,IF(F4="Trimestre III",#REF!,IF(F4="Trimestre IV",#REF!))))</f>
        <v>1</v>
      </c>
      <c r="S23" s="4"/>
    </row>
    <row r="24" spans="1:19" ht="78.75" x14ac:dyDescent="0.25">
      <c r="C24" s="2" t="s">
        <v>136</v>
      </c>
      <c r="D24" s="6">
        <v>0.1</v>
      </c>
      <c r="E24" s="10" t="s">
        <v>48</v>
      </c>
      <c r="F24" s="1" t="s">
        <v>137</v>
      </c>
      <c r="G24" s="2" t="s">
        <v>138</v>
      </c>
      <c r="H24" s="2" t="s">
        <v>139</v>
      </c>
      <c r="I24" s="6">
        <v>1</v>
      </c>
      <c r="J24" s="6">
        <v>0.25</v>
      </c>
      <c r="K24" s="6">
        <v>0.25</v>
      </c>
      <c r="L24" s="8">
        <v>0.25</v>
      </c>
      <c r="Q24" s="30" t="str">
        <f>C24</f>
        <v>3</v>
      </c>
      <c r="R24" s="31">
        <f>IF(F4="Trimestre I",L24,IF(F4="Trimestre II",#REF!,IF(F4="Trimestre III",#REF!,IF(F4="Trimestre IV",#REF!))))</f>
        <v>0.25</v>
      </c>
      <c r="S24" s="4"/>
    </row>
    <row r="25" spans="1:19" ht="78.75" x14ac:dyDescent="0.25">
      <c r="C25" s="2" t="s">
        <v>57</v>
      </c>
      <c r="D25" s="6">
        <v>0.1</v>
      </c>
      <c r="E25" s="10" t="s">
        <v>48</v>
      </c>
      <c r="F25" s="1" t="s">
        <v>140</v>
      </c>
      <c r="G25" s="2" t="s">
        <v>141</v>
      </c>
      <c r="H25" s="2" t="s">
        <v>142</v>
      </c>
      <c r="I25" s="6">
        <v>1</v>
      </c>
      <c r="J25" s="6">
        <v>0.5</v>
      </c>
      <c r="K25" s="6">
        <v>0.5</v>
      </c>
      <c r="L25" s="8">
        <v>0.5</v>
      </c>
      <c r="Q25" s="30" t="str">
        <f>C25</f>
        <v>4</v>
      </c>
      <c r="R25" s="31">
        <f>IF(F4="Trimestre I",L25,IF(F4="Trimestre II",#REF!,IF(F4="Trimestre III",#REF!,IF(F4="Trimestre IV",#REF!))))</f>
        <v>0.5</v>
      </c>
      <c r="S25" s="4"/>
    </row>
    <row r="26" spans="1:19" ht="195" x14ac:dyDescent="0.25">
      <c r="C26" s="2" t="s">
        <v>143</v>
      </c>
      <c r="D26" s="6">
        <v>0.1</v>
      </c>
      <c r="E26" s="10" t="s">
        <v>48</v>
      </c>
      <c r="F26" s="1" t="s">
        <v>144</v>
      </c>
      <c r="G26" s="2" t="s">
        <v>145</v>
      </c>
      <c r="H26" s="2" t="s">
        <v>146</v>
      </c>
      <c r="I26" s="6">
        <v>1</v>
      </c>
      <c r="J26" s="6">
        <v>0.23080000000000001</v>
      </c>
      <c r="K26" s="6">
        <v>0.23080000000000001</v>
      </c>
      <c r="L26" s="8">
        <v>0.23</v>
      </c>
      <c r="Q26" s="30" t="str">
        <f>C26</f>
        <v>5</v>
      </c>
      <c r="R26" s="31">
        <f>IF(F4="Trimestre I",L26,IF(F4="Trimestre II",#REF!,IF(F4="Trimestre III",#REF!,IF(F4="Trimestre IV",#REF!))))</f>
        <v>0.23</v>
      </c>
      <c r="S26" s="4"/>
    </row>
    <row r="27" spans="1:19" x14ac:dyDescent="0.25">
      <c r="C27" s="76" t="s">
        <v>122</v>
      </c>
      <c r="D27" s="76"/>
      <c r="E27" s="76"/>
      <c r="F27" s="76"/>
      <c r="G27" s="76"/>
      <c r="H27" s="76"/>
      <c r="I27" s="76"/>
      <c r="J27" s="2" t="s">
        <v>123</v>
      </c>
      <c r="K27" s="2" t="s">
        <v>123</v>
      </c>
      <c r="L27" s="7">
        <f>SUMPRODUCT(D22:D26,L22:L26)</f>
        <v>0.33300000000000002</v>
      </c>
      <c r="Q27" s="30" t="s">
        <v>124</v>
      </c>
      <c r="R27" s="31">
        <f>IF(F4="Trimestre I",L27,IF(F4="Trimestre II",#REF!,IF(F4="Trimestre III",#REF!,IF(F4="Trimestre IV",#REF!))))</f>
        <v>0.33300000000000002</v>
      </c>
      <c r="S27" s="4">
        <f>100%-R27</f>
        <v>0.66700000000000004</v>
      </c>
    </row>
    <row r="28" spans="1:19" hidden="1" x14ac:dyDescent="0.25">
      <c r="Q28" s="3"/>
      <c r="R28" s="4" t="s">
        <v>1</v>
      </c>
      <c r="S28" s="4" t="s">
        <v>2</v>
      </c>
    </row>
  </sheetData>
  <sheetProtection algorithmName="SHA-512" hashValue="3rdJ7EQf1VT8yrZrYfaeUUQhSgss/DeZS3erjj6E2G8gW6ywrlG03yzT+TVWQP7u82UPdIzg3V8ThxoeVWRY6w==" saltValue="xBwpBeOI6kx71Sz7ZNLPZA==" spinCount="100000" sheet="1" objects="1" scenarios="1"/>
  <mergeCells count="7">
    <mergeCell ref="Q19:R19"/>
    <mergeCell ref="K1:L2"/>
    <mergeCell ref="C1:J2"/>
    <mergeCell ref="A6:A21"/>
    <mergeCell ref="C27:I27"/>
    <mergeCell ref="C4:E4"/>
    <mergeCell ref="C19:F19"/>
  </mergeCells>
  <dataValidations count="1">
    <dataValidation type="list" allowBlank="1" sqref="F4" xr:uid="{00000000-0002-0000-0000-000000000000}">
      <formula1>"Trimestre I,Trimestre II,Trimestre III,Trimestre IV"</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3377F-1884-44E3-B321-71A9C4F591F1}">
  <dimension ref="A1:S30"/>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28515625" customWidth="1"/>
    <col min="5" max="5" width="5.140625" customWidth="1"/>
    <col min="6" max="6" width="56.5703125" customWidth="1"/>
    <col min="7" max="8" width="35.5703125" customWidth="1"/>
    <col min="9" max="9" width="12" customWidth="1"/>
    <col min="10" max="10" width="10.7109375" customWidth="1"/>
    <col min="11" max="11" width="11.140625" customWidth="1"/>
    <col min="12" max="12" width="10.7109375"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147</v>
      </c>
      <c r="D1" s="96"/>
      <c r="E1" s="96"/>
      <c r="F1" s="96"/>
      <c r="G1" s="96"/>
      <c r="H1" s="96"/>
      <c r="I1" s="96"/>
      <c r="J1" s="97"/>
      <c r="K1" s="72">
        <f>L29</f>
        <v>0.2147</v>
      </c>
      <c r="L1" s="73"/>
    </row>
    <row r="2" spans="1:12" ht="27" customHeight="1" thickBot="1" x14ac:dyDescent="0.3">
      <c r="C2" s="98"/>
      <c r="D2" s="99"/>
      <c r="E2" s="99"/>
      <c r="F2" s="99"/>
      <c r="G2" s="99"/>
      <c r="H2" s="99"/>
      <c r="I2" s="99"/>
      <c r="J2" s="100"/>
      <c r="K2" s="74"/>
      <c r="L2" s="75"/>
    </row>
    <row r="3" spans="1:12" x14ac:dyDescent="0.25"/>
    <row r="4" spans="1:12" x14ac:dyDescent="0.25">
      <c r="A4" s="19"/>
      <c r="C4" s="76" t="s">
        <v>126</v>
      </c>
      <c r="D4" s="76"/>
      <c r="E4" s="76"/>
      <c r="F4" s="69" t="s">
        <v>35</v>
      </c>
    </row>
    <row r="5" spans="1:12" x14ac:dyDescent="0.25">
      <c r="A5" s="19"/>
    </row>
    <row r="6" spans="1:12" ht="14.45" customHeight="1" x14ac:dyDescent="0.25">
      <c r="A6" s="84" t="s">
        <v>148</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149</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c r="R21" s="3"/>
      <c r="S21" s="4"/>
    </row>
    <row r="22" spans="1:19" ht="78.75" x14ac:dyDescent="0.25">
      <c r="C22" s="2" t="s">
        <v>47</v>
      </c>
      <c r="D22" s="6">
        <v>0.15</v>
      </c>
      <c r="E22" s="10" t="s">
        <v>48</v>
      </c>
      <c r="F22" s="1" t="s">
        <v>150</v>
      </c>
      <c r="G22" s="2" t="s">
        <v>151</v>
      </c>
      <c r="H22" s="2" t="s">
        <v>152</v>
      </c>
      <c r="I22" s="6">
        <v>1</v>
      </c>
      <c r="J22" s="6">
        <v>0.16669999999999999</v>
      </c>
      <c r="K22" s="6">
        <v>0.16669999999999999</v>
      </c>
      <c r="L22" s="8">
        <v>0.16600000000000001</v>
      </c>
      <c r="Q22" s="3" t="str">
        <f t="shared" ref="Q22:Q28" si="0">C22</f>
        <v>1</v>
      </c>
      <c r="R22" s="4">
        <f>IF(F4="Trimestre I",L22,IF(F4="Trimestre II",#REF!,IF(F4="Trimestre III",#REF!,IF(F4="Trimestre IV",#REF!))))</f>
        <v>0.16600000000000001</v>
      </c>
      <c r="S22" s="4"/>
    </row>
    <row r="23" spans="1:19" ht="78.75" x14ac:dyDescent="0.25">
      <c r="C23" s="2" t="s">
        <v>54</v>
      </c>
      <c r="D23" s="6">
        <v>0.15</v>
      </c>
      <c r="E23" s="10" t="s">
        <v>48</v>
      </c>
      <c r="F23" s="1" t="s">
        <v>153</v>
      </c>
      <c r="G23" s="2" t="s">
        <v>154</v>
      </c>
      <c r="H23" s="2" t="s">
        <v>155</v>
      </c>
      <c r="I23" s="6">
        <v>1</v>
      </c>
      <c r="J23" s="6">
        <v>0.1321</v>
      </c>
      <c r="K23" s="6">
        <v>0.1321</v>
      </c>
      <c r="L23" s="8">
        <v>0.13200000000000001</v>
      </c>
      <c r="Q23" s="3" t="str">
        <f t="shared" si="0"/>
        <v>2</v>
      </c>
      <c r="R23" s="4">
        <f>IF(F4="Trimestre I",L23,IF(F4="Trimestre II",#REF!,IF(F4="Trimestre III",#REF!,IF(F4="Trimestre IV",#REF!))))</f>
        <v>0.13200000000000001</v>
      </c>
      <c r="S23" s="4"/>
    </row>
    <row r="24" spans="1:19" ht="78.75" x14ac:dyDescent="0.25">
      <c r="C24" s="2" t="s">
        <v>136</v>
      </c>
      <c r="D24" s="6">
        <v>0.15</v>
      </c>
      <c r="E24" s="10" t="s">
        <v>48</v>
      </c>
      <c r="F24" s="1" t="s">
        <v>156</v>
      </c>
      <c r="G24" s="2" t="s">
        <v>157</v>
      </c>
      <c r="H24" s="2" t="s">
        <v>158</v>
      </c>
      <c r="I24" s="6">
        <v>1</v>
      </c>
      <c r="J24" s="6">
        <v>0</v>
      </c>
      <c r="K24" s="6">
        <v>0</v>
      </c>
      <c r="L24" s="8">
        <v>0</v>
      </c>
      <c r="Q24" s="3" t="str">
        <f t="shared" si="0"/>
        <v>3</v>
      </c>
      <c r="R24" s="4">
        <f>IF(F4="Trimestre I",L24,IF(F4="Trimestre II",#REF!,IF(F4="Trimestre III",#REF!,IF(F4="Trimestre IV",#REF!))))</f>
        <v>0</v>
      </c>
      <c r="S24" s="4"/>
    </row>
    <row r="25" spans="1:19" ht="105" x14ac:dyDescent="0.25">
      <c r="C25" s="2" t="s">
        <v>143</v>
      </c>
      <c r="D25" s="6">
        <v>0.2</v>
      </c>
      <c r="E25" s="10" t="s">
        <v>159</v>
      </c>
      <c r="F25" s="1" t="s">
        <v>160</v>
      </c>
      <c r="G25" s="2" t="s">
        <v>161</v>
      </c>
      <c r="H25" s="2" t="s">
        <v>162</v>
      </c>
      <c r="I25" s="6">
        <v>1</v>
      </c>
      <c r="J25" s="6">
        <v>0.5</v>
      </c>
      <c r="K25" s="6">
        <v>0.5</v>
      </c>
      <c r="L25" s="8">
        <v>0.5</v>
      </c>
      <c r="Q25" s="3" t="str">
        <f t="shared" si="0"/>
        <v>5</v>
      </c>
      <c r="R25" s="4">
        <f>IF(F4="Trimestre I",L25,IF(F4="Trimestre II",#REF!,IF(F4="Trimestre III",#REF!,IF(F4="Trimestre IV",#REF!))))</f>
        <v>0.5</v>
      </c>
      <c r="S25" s="4"/>
    </row>
    <row r="26" spans="1:19" ht="105" x14ac:dyDescent="0.25">
      <c r="C26" s="2" t="s">
        <v>163</v>
      </c>
      <c r="D26" s="6">
        <v>0.2</v>
      </c>
      <c r="E26" s="10" t="s">
        <v>48</v>
      </c>
      <c r="F26" s="1" t="s">
        <v>164</v>
      </c>
      <c r="G26" s="2" t="s">
        <v>165</v>
      </c>
      <c r="H26" s="2" t="s">
        <v>166</v>
      </c>
      <c r="I26" s="6">
        <v>1</v>
      </c>
      <c r="J26" s="6">
        <v>0</v>
      </c>
      <c r="K26" s="6">
        <v>0</v>
      </c>
      <c r="L26" s="8">
        <v>0</v>
      </c>
      <c r="Q26" s="3" t="str">
        <f t="shared" si="0"/>
        <v>6</v>
      </c>
      <c r="R26" s="4">
        <f>IF(F4="Trimestre I",L26,IF(F4="Trimestre II",#REF!,IF(F4="Trimestre III",#REF!,IF(F4="Trimestre IV",#REF!))))</f>
        <v>0</v>
      </c>
      <c r="S26" s="4"/>
    </row>
    <row r="27" spans="1:19" ht="78.75" x14ac:dyDescent="0.25">
      <c r="C27" s="2" t="s">
        <v>167</v>
      </c>
      <c r="D27" s="6">
        <v>0.08</v>
      </c>
      <c r="E27" s="10" t="s">
        <v>48</v>
      </c>
      <c r="F27" s="1" t="s">
        <v>168</v>
      </c>
      <c r="G27" s="2" t="s">
        <v>169</v>
      </c>
      <c r="H27" s="2" t="s">
        <v>170</v>
      </c>
      <c r="I27" s="5">
        <v>2</v>
      </c>
      <c r="J27" s="5">
        <v>0</v>
      </c>
      <c r="K27" s="6">
        <v>0</v>
      </c>
      <c r="L27" s="8">
        <v>0</v>
      </c>
      <c r="Q27" s="3" t="str">
        <f t="shared" si="0"/>
        <v>12</v>
      </c>
      <c r="R27" s="4">
        <f>IF(F4="Trimestre I",L27,IF(F4="Trimestre II",#REF!,IF(F4="Trimestre III",#REF!,IF(F4="Trimestre IV",#REF!))))</f>
        <v>0</v>
      </c>
      <c r="S27" s="4"/>
    </row>
    <row r="28" spans="1:19" ht="90" x14ac:dyDescent="0.25">
      <c r="C28" s="2" t="s">
        <v>76</v>
      </c>
      <c r="D28" s="6">
        <v>7.0000000000000007E-2</v>
      </c>
      <c r="E28" s="10" t="s">
        <v>48</v>
      </c>
      <c r="F28" s="1" t="s">
        <v>171</v>
      </c>
      <c r="G28" s="2" t="s">
        <v>115</v>
      </c>
      <c r="H28" s="2" t="s">
        <v>172</v>
      </c>
      <c r="I28" s="6">
        <v>0.5</v>
      </c>
      <c r="J28" s="6">
        <v>1</v>
      </c>
      <c r="K28" s="6">
        <v>1</v>
      </c>
      <c r="L28" s="8">
        <v>1</v>
      </c>
      <c r="Q28" s="3" t="str">
        <f t="shared" si="0"/>
        <v>13</v>
      </c>
      <c r="R28" s="4">
        <f>IF(F4="Trimestre I",L28,IF(F4="Trimestre II",#REF!,IF(F4="Trimestre III",#REF!,IF(F4="Trimestre IV",#REF!))))</f>
        <v>1</v>
      </c>
      <c r="S28" s="4"/>
    </row>
    <row r="29" spans="1:19" x14ac:dyDescent="0.25">
      <c r="C29" s="76" t="s">
        <v>122</v>
      </c>
      <c r="D29" s="76"/>
      <c r="E29" s="76"/>
      <c r="F29" s="76"/>
      <c r="G29" s="76"/>
      <c r="H29" s="76"/>
      <c r="I29" s="76"/>
      <c r="J29" s="2" t="s">
        <v>123</v>
      </c>
      <c r="K29" s="2" t="s">
        <v>123</v>
      </c>
      <c r="L29" s="7">
        <f>SUMPRODUCT(D22:D28,L22:L28)</f>
        <v>0.2147</v>
      </c>
      <c r="Q29" s="3" t="s">
        <v>124</v>
      </c>
      <c r="R29" s="4">
        <f>IF(F4="Trimestre I",L29,IF(F4="Trimestre II",#REF!,IF(F4="Trimestre III",#REF!,IF(F4="Trimestre IV",#REF!))))</f>
        <v>0.2147</v>
      </c>
      <c r="S29" s="4">
        <f>100%-R29</f>
        <v>0.7853</v>
      </c>
    </row>
    <row r="30" spans="1:19" hidden="1" x14ac:dyDescent="0.25">
      <c r="Q30" s="3"/>
      <c r="R30" s="4" t="s">
        <v>1</v>
      </c>
      <c r="S30" s="4" t="s">
        <v>2</v>
      </c>
    </row>
  </sheetData>
  <sheetProtection algorithmName="SHA-512" hashValue="v1M0EgVZOocqusC4ntzWkVh4q271IPv3L3LCOv3w49EonzX/a8bIfInrLKmPTiZ0ViXFiecXX791EXbi2AZ0oQ==" saltValue="nejXDwRHIKnajZm81qufYQ==" spinCount="100000" sheet="1" objects="1" scenarios="1"/>
  <mergeCells count="7">
    <mergeCell ref="Q19:R19"/>
    <mergeCell ref="K1:L2"/>
    <mergeCell ref="C1:J2"/>
    <mergeCell ref="A6:A21"/>
    <mergeCell ref="C29:I29"/>
    <mergeCell ref="C4:E4"/>
    <mergeCell ref="C19:F19"/>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5E820-7E0A-479A-91BD-91C25D8CD687}">
  <dimension ref="A1:S93"/>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9.140625" customWidth="1"/>
    <col min="5" max="5" width="6.42578125" customWidth="1"/>
    <col min="6" max="6" width="56.5703125" customWidth="1"/>
    <col min="7" max="8" width="35.5703125" customWidth="1"/>
    <col min="9" max="9" width="9.28515625" customWidth="1"/>
    <col min="10" max="11" width="10.42578125" customWidth="1"/>
    <col min="12" max="12" width="9.7109375" customWidth="1"/>
    <col min="13" max="14" width="10.85546875" hidden="1" customWidth="1"/>
    <col min="15" max="18" width="3" hidden="1" customWidth="1"/>
    <col min="19" max="16384" width="10.85546875" hidden="1"/>
  </cols>
  <sheetData>
    <row r="1" spans="1:12" ht="12" customHeight="1" x14ac:dyDescent="0.25">
      <c r="C1" s="95" t="s">
        <v>173</v>
      </c>
      <c r="D1" s="96"/>
      <c r="E1" s="96"/>
      <c r="F1" s="96"/>
      <c r="G1" s="96"/>
      <c r="H1" s="96"/>
      <c r="I1" s="96"/>
      <c r="J1" s="97"/>
      <c r="K1" s="72">
        <f>L92</f>
        <v>0.49703000000000008</v>
      </c>
      <c r="L1" s="73"/>
    </row>
    <row r="2" spans="1:12" ht="27" customHeight="1" thickBot="1" x14ac:dyDescent="0.3">
      <c r="C2" s="98"/>
      <c r="D2" s="99"/>
      <c r="E2" s="99"/>
      <c r="F2" s="99"/>
      <c r="G2" s="99"/>
      <c r="H2" s="99"/>
      <c r="I2" s="99"/>
      <c r="J2" s="100"/>
      <c r="K2" s="74"/>
      <c r="L2" s="75"/>
    </row>
    <row r="3" spans="1:12" x14ac:dyDescent="0.25"/>
    <row r="4" spans="1:12" x14ac:dyDescent="0.25">
      <c r="A4" s="19"/>
      <c r="C4" s="76" t="s">
        <v>126</v>
      </c>
      <c r="D4" s="76"/>
      <c r="E4" s="76"/>
      <c r="F4" s="69" t="s">
        <v>35</v>
      </c>
    </row>
    <row r="5" spans="1:12" x14ac:dyDescent="0.25">
      <c r="A5" s="19"/>
    </row>
    <row r="6" spans="1:12" ht="14.45" customHeight="1" x14ac:dyDescent="0.25">
      <c r="A6" s="84" t="s">
        <v>1785</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36</v>
      </c>
      <c r="D19" s="78"/>
      <c r="E19" s="78"/>
      <c r="F19" s="78"/>
      <c r="Q19" s="93" t="s">
        <v>128</v>
      </c>
      <c r="R19" s="94"/>
      <c r="S19" s="4"/>
    </row>
    <row r="20" spans="1:19" x14ac:dyDescent="0.25">
      <c r="A20" s="84"/>
      <c r="Q20" s="3"/>
      <c r="R20" s="4"/>
      <c r="S20" s="4"/>
    </row>
    <row r="21" spans="1:19" ht="72" x14ac:dyDescent="0.25">
      <c r="A21" s="84"/>
      <c r="C21" s="9" t="s">
        <v>37</v>
      </c>
      <c r="D21" s="9" t="s">
        <v>38</v>
      </c>
      <c r="E21" s="11" t="s">
        <v>39</v>
      </c>
      <c r="F21" s="9" t="s">
        <v>40</v>
      </c>
      <c r="G21" s="9" t="s">
        <v>41</v>
      </c>
      <c r="H21" s="9" t="s">
        <v>42</v>
      </c>
      <c r="I21" s="11" t="s">
        <v>43</v>
      </c>
      <c r="J21" s="13" t="s">
        <v>44</v>
      </c>
      <c r="K21" s="13" t="s">
        <v>45</v>
      </c>
      <c r="L21" s="14" t="s">
        <v>46</v>
      </c>
      <c r="Q21" s="3"/>
      <c r="R21" s="3"/>
      <c r="S21" s="4"/>
    </row>
    <row r="22" spans="1:19" ht="60" x14ac:dyDescent="0.25">
      <c r="C22" s="101" t="s">
        <v>47</v>
      </c>
      <c r="D22" s="80">
        <v>0.1</v>
      </c>
      <c r="E22" s="81" t="s">
        <v>48</v>
      </c>
      <c r="F22" s="82" t="s">
        <v>174</v>
      </c>
      <c r="G22" s="2" t="s">
        <v>175</v>
      </c>
      <c r="H22" s="2" t="s">
        <v>176</v>
      </c>
      <c r="I22" s="5">
        <v>6</v>
      </c>
      <c r="J22" s="5">
        <v>1</v>
      </c>
      <c r="K22" s="6">
        <v>0.16700000000000001</v>
      </c>
      <c r="L22" s="102">
        <v>0.42699999999999999</v>
      </c>
      <c r="Q22" s="3" t="str">
        <f>C22</f>
        <v>1</v>
      </c>
      <c r="R22" s="4">
        <f>IF(F4="Trimestre I",L22,IF(F4="Trimestre II",#REF!,IF(F4="Trimestre III",#REF!,IF(F4="Trimestre IV",#REF!))))</f>
        <v>0.42699999999999999</v>
      </c>
      <c r="S22" s="4"/>
    </row>
    <row r="23" spans="1:19" ht="90" x14ac:dyDescent="0.25">
      <c r="C23" s="101"/>
      <c r="D23" s="80"/>
      <c r="E23" s="81"/>
      <c r="F23" s="82"/>
      <c r="G23" s="2" t="s">
        <v>177</v>
      </c>
      <c r="H23" s="2" t="s">
        <v>178</v>
      </c>
      <c r="I23" s="6">
        <v>1</v>
      </c>
      <c r="J23" s="6">
        <v>0.4375</v>
      </c>
      <c r="K23" s="6">
        <v>0.4375</v>
      </c>
      <c r="L23" s="102"/>
      <c r="Q23" s="3" t="str">
        <f>C25</f>
        <v>2</v>
      </c>
      <c r="R23" s="4">
        <f>IF(F4="Trimestre I",L25,IF(F4="Trimestre II",#REF!,IF(F4="Trimestre III",#REF!,IF(F4="Trimestre IV",#REF!))))</f>
        <v>0</v>
      </c>
      <c r="S23" s="4"/>
    </row>
    <row r="24" spans="1:19" ht="60" x14ac:dyDescent="0.25">
      <c r="C24" s="101"/>
      <c r="D24" s="80"/>
      <c r="E24" s="81"/>
      <c r="F24" s="82"/>
      <c r="G24" s="2" t="s">
        <v>179</v>
      </c>
      <c r="H24" s="2" t="s">
        <v>180</v>
      </c>
      <c r="I24" s="6">
        <v>0.95</v>
      </c>
      <c r="J24" s="6">
        <v>0.64290000000000003</v>
      </c>
      <c r="K24" s="6">
        <v>0.67669999999999997</v>
      </c>
      <c r="L24" s="102"/>
      <c r="Q24" s="3" t="str">
        <f>C27</f>
        <v>3</v>
      </c>
      <c r="R24" s="4">
        <f>IF(F4="Trimestre I",L27,IF(F4="Trimestre II",#REF!,IF(F4="Trimestre III",#REF!,IF(F4="Trimestre IV",#REF!))))</f>
        <v>0.33300000000000002</v>
      </c>
      <c r="S24" s="4"/>
    </row>
    <row r="25" spans="1:19" ht="30" x14ac:dyDescent="0.25">
      <c r="C25" s="101" t="s">
        <v>54</v>
      </c>
      <c r="D25" s="80">
        <v>0.1</v>
      </c>
      <c r="E25" s="81" t="s">
        <v>48</v>
      </c>
      <c r="F25" s="82" t="s">
        <v>181</v>
      </c>
      <c r="G25" s="2" t="s">
        <v>182</v>
      </c>
      <c r="H25" s="2" t="s">
        <v>183</v>
      </c>
      <c r="I25" s="5">
        <v>3</v>
      </c>
      <c r="J25" s="5">
        <v>0</v>
      </c>
      <c r="K25" s="6">
        <v>0</v>
      </c>
      <c r="L25" s="102">
        <v>0</v>
      </c>
      <c r="Q25" s="3" t="str">
        <f>C29</f>
        <v>4</v>
      </c>
      <c r="R25" s="4">
        <f>IF(F4="Trimestre I",L29,IF(F4="Trimestre II",#REF!,IF(F4="Trimestre III",#REF!,IF(F4="Trimestre IV",#REF!))))</f>
        <v>2.8000000000000001E-2</v>
      </c>
      <c r="S25" s="4"/>
    </row>
    <row r="26" spans="1:19" ht="90" x14ac:dyDescent="0.25">
      <c r="C26" s="101"/>
      <c r="D26" s="80"/>
      <c r="E26" s="81"/>
      <c r="F26" s="82"/>
      <c r="G26" s="2" t="s">
        <v>184</v>
      </c>
      <c r="H26" s="2" t="s">
        <v>185</v>
      </c>
      <c r="I26" s="5">
        <v>3</v>
      </c>
      <c r="J26" s="5">
        <v>0</v>
      </c>
      <c r="K26" s="6">
        <v>0</v>
      </c>
      <c r="L26" s="102"/>
      <c r="Q26" s="3" t="str">
        <f>C30</f>
        <v>5</v>
      </c>
      <c r="R26" s="4">
        <f>IF(F4="Trimestre I",L30,IF(F4="Trimestre II",#REF!,IF(F4="Trimestre III",#REF!,IF(F4="Trimestre IV",#REF!))))</f>
        <v>1.7999999999999999E-2</v>
      </c>
      <c r="S26" s="4"/>
    </row>
    <row r="27" spans="1:19" ht="30" x14ac:dyDescent="0.25">
      <c r="C27" s="101" t="s">
        <v>136</v>
      </c>
      <c r="D27" s="80">
        <v>0.05</v>
      </c>
      <c r="E27" s="81" t="s">
        <v>48</v>
      </c>
      <c r="F27" s="82" t="s">
        <v>186</v>
      </c>
      <c r="G27" s="2" t="s">
        <v>187</v>
      </c>
      <c r="H27" s="2" t="s">
        <v>188</v>
      </c>
      <c r="I27" s="6">
        <v>1</v>
      </c>
      <c r="J27" s="6">
        <v>0.41670000000000001</v>
      </c>
      <c r="K27" s="6">
        <v>0.41670000000000001</v>
      </c>
      <c r="L27" s="102">
        <v>0.33300000000000002</v>
      </c>
      <c r="Q27" s="3" t="str">
        <f>C31</f>
        <v>6</v>
      </c>
      <c r="R27" s="4">
        <f>IF(F4="Trimestre I",L31,IF(F4="Trimestre II",#REF!,IF(F4="Trimestre III",#REF!,IF(F4="Trimestre IV",#REF!))))</f>
        <v>1</v>
      </c>
      <c r="S27" s="4"/>
    </row>
    <row r="28" spans="1:19" ht="30" x14ac:dyDescent="0.25">
      <c r="C28" s="101"/>
      <c r="D28" s="80"/>
      <c r="E28" s="81"/>
      <c r="F28" s="82"/>
      <c r="G28" s="2" t="s">
        <v>189</v>
      </c>
      <c r="H28" s="2" t="s">
        <v>183</v>
      </c>
      <c r="I28" s="5">
        <v>4</v>
      </c>
      <c r="J28" s="5">
        <v>1</v>
      </c>
      <c r="K28" s="6">
        <v>0.25</v>
      </c>
      <c r="L28" s="102"/>
      <c r="Q28" s="3" t="str">
        <f>C33</f>
        <v>7</v>
      </c>
      <c r="R28" s="4">
        <f>IF(F4="Trimestre I",L33,IF(F4="Trimestre II",#REF!,IF(F4="Trimestre III",#REF!,IF(F4="Trimestre IV",#REF!))))</f>
        <v>0.33300000000000002</v>
      </c>
      <c r="S28" s="4"/>
    </row>
    <row r="29" spans="1:19" ht="45" x14ac:dyDescent="0.25">
      <c r="C29" s="2" t="s">
        <v>57</v>
      </c>
      <c r="D29" s="6">
        <v>0.01</v>
      </c>
      <c r="E29" s="10" t="s">
        <v>48</v>
      </c>
      <c r="F29" s="1" t="s">
        <v>190</v>
      </c>
      <c r="G29" s="2" t="s">
        <v>191</v>
      </c>
      <c r="H29" s="2" t="s">
        <v>192</v>
      </c>
      <c r="I29" s="5">
        <v>6</v>
      </c>
      <c r="J29" s="5">
        <v>0.17</v>
      </c>
      <c r="K29" s="6">
        <v>2.8000000000000001E-2</v>
      </c>
      <c r="L29" s="8">
        <v>2.8000000000000001E-2</v>
      </c>
      <c r="Q29" s="3" t="str">
        <f>C34</f>
        <v>8</v>
      </c>
      <c r="R29" s="4">
        <f>IF(F4="Trimestre I",L34,IF(F4="Trimestre II",#REF!,IF(F4="Trimestre III",#REF!,IF(F4="Trimestre IV",#REF!))))</f>
        <v>0.16600000000000001</v>
      </c>
      <c r="S29" s="4"/>
    </row>
    <row r="30" spans="1:19" ht="60" x14ac:dyDescent="0.25">
      <c r="C30" s="2" t="s">
        <v>143</v>
      </c>
      <c r="D30" s="6">
        <v>0.05</v>
      </c>
      <c r="E30" s="10" t="s">
        <v>48</v>
      </c>
      <c r="F30" s="1" t="s">
        <v>193</v>
      </c>
      <c r="G30" s="2" t="s">
        <v>194</v>
      </c>
      <c r="H30" s="2" t="s">
        <v>195</v>
      </c>
      <c r="I30" s="5">
        <v>13</v>
      </c>
      <c r="J30" s="5">
        <v>0.23</v>
      </c>
      <c r="K30" s="6">
        <v>1.7999999999999999E-2</v>
      </c>
      <c r="L30" s="8">
        <v>1.7999999999999999E-2</v>
      </c>
      <c r="Q30" s="3" t="str">
        <f>C37</f>
        <v>9</v>
      </c>
      <c r="R30" s="4">
        <f>IF(F4="Trimestre I",L37,IF(F4="Trimestre II",#REF!,IF(F4="Trimestre III",#REF!,IF(F4="Trimestre IV",#REF!))))</f>
        <v>1</v>
      </c>
      <c r="S30" s="4"/>
    </row>
    <row r="31" spans="1:19" ht="30" x14ac:dyDescent="0.25">
      <c r="C31" s="101" t="s">
        <v>163</v>
      </c>
      <c r="D31" s="80">
        <v>0.05</v>
      </c>
      <c r="E31" s="81" t="s">
        <v>48</v>
      </c>
      <c r="F31" s="82" t="s">
        <v>196</v>
      </c>
      <c r="G31" s="2" t="s">
        <v>197</v>
      </c>
      <c r="H31" s="2" t="s">
        <v>198</v>
      </c>
      <c r="I31" s="6">
        <v>1</v>
      </c>
      <c r="J31" s="6">
        <v>1</v>
      </c>
      <c r="K31" s="6">
        <v>1</v>
      </c>
      <c r="L31" s="102">
        <v>1</v>
      </c>
      <c r="Q31" s="3" t="str">
        <f>C40</f>
        <v>10</v>
      </c>
      <c r="R31" s="4">
        <f>IF(F4="Trimestre I",L40,IF(F4="Trimestre II",#REF!,IF(F4="Trimestre III",#REF!,IF(F4="Trimestre IV",#REF!))))</f>
        <v>2.7E-2</v>
      </c>
      <c r="S31" s="4"/>
    </row>
    <row r="32" spans="1:19" ht="30" x14ac:dyDescent="0.25">
      <c r="C32" s="101"/>
      <c r="D32" s="80"/>
      <c r="E32" s="81"/>
      <c r="F32" s="82"/>
      <c r="G32" s="2" t="s">
        <v>199</v>
      </c>
      <c r="H32" s="2" t="s">
        <v>198</v>
      </c>
      <c r="I32" s="6">
        <v>1</v>
      </c>
      <c r="J32" s="6">
        <v>1</v>
      </c>
      <c r="K32" s="6">
        <v>1</v>
      </c>
      <c r="L32" s="102"/>
      <c r="Q32" s="3" t="str">
        <f>C41</f>
        <v>11</v>
      </c>
      <c r="R32" s="4">
        <f>IF(F4="Trimestre I",L41,IF(F4="Trimestre II",#REF!,IF(F4="Trimestre III",#REF!,IF(F4="Trimestre IV",#REF!))))</f>
        <v>0.66600000000000004</v>
      </c>
      <c r="S32" s="4"/>
    </row>
    <row r="33" spans="3:19" ht="45" x14ac:dyDescent="0.25">
      <c r="C33" s="2" t="s">
        <v>61</v>
      </c>
      <c r="D33" s="6">
        <v>0.05</v>
      </c>
      <c r="E33" s="10" t="s">
        <v>48</v>
      </c>
      <c r="F33" s="1" t="s">
        <v>200</v>
      </c>
      <c r="G33" s="2" t="s">
        <v>201</v>
      </c>
      <c r="H33" s="2" t="s">
        <v>202</v>
      </c>
      <c r="I33" s="5">
        <v>18</v>
      </c>
      <c r="J33" s="5">
        <v>6</v>
      </c>
      <c r="K33" s="6">
        <v>0.33300000000000002</v>
      </c>
      <c r="L33" s="8">
        <v>0.33300000000000002</v>
      </c>
      <c r="Q33" s="3" t="str">
        <f>C42</f>
        <v>12</v>
      </c>
      <c r="R33" s="4">
        <f>IF(F4="Trimestre I",L42,IF(F4="Trimestre II",#REF!,IF(F4="Trimestre III",#REF!,IF(F4="Trimestre IV",#REF!))))</f>
        <v>0.5</v>
      </c>
      <c r="S33" s="4"/>
    </row>
    <row r="34" spans="3:19" ht="75" x14ac:dyDescent="0.25">
      <c r="C34" s="101" t="s">
        <v>64</v>
      </c>
      <c r="D34" s="80">
        <v>0.05</v>
      </c>
      <c r="E34" s="81" t="s">
        <v>48</v>
      </c>
      <c r="F34" s="82" t="s">
        <v>203</v>
      </c>
      <c r="G34" s="2" t="s">
        <v>204</v>
      </c>
      <c r="H34" s="2" t="s">
        <v>205</v>
      </c>
      <c r="I34" s="6">
        <v>1</v>
      </c>
      <c r="J34" s="6">
        <v>0.5</v>
      </c>
      <c r="K34" s="6">
        <v>0.5</v>
      </c>
      <c r="L34" s="102">
        <v>0.16600000000000001</v>
      </c>
      <c r="Q34" s="3" t="str">
        <f>C44</f>
        <v>13</v>
      </c>
      <c r="R34" s="4">
        <f>IF(F4="Trimestre I",L44,IF(F4="Trimestre II",#REF!,IF(F4="Trimestre III",#REF!,IF(F4="Trimestre IV",#REF!))))</f>
        <v>1</v>
      </c>
      <c r="S34" s="4"/>
    </row>
    <row r="35" spans="3:19" ht="30" x14ac:dyDescent="0.25">
      <c r="C35" s="101"/>
      <c r="D35" s="80"/>
      <c r="E35" s="81"/>
      <c r="F35" s="82"/>
      <c r="G35" s="2" t="s">
        <v>206</v>
      </c>
      <c r="H35" s="2" t="s">
        <v>207</v>
      </c>
      <c r="I35" s="5">
        <v>2</v>
      </c>
      <c r="J35" s="5">
        <v>0</v>
      </c>
      <c r="K35" s="6">
        <v>0</v>
      </c>
      <c r="L35" s="102"/>
      <c r="Q35" s="3" t="str">
        <f>C46</f>
        <v>14</v>
      </c>
      <c r="R35" s="4">
        <f>IF(F4="Trimestre I",L46,IF(F4="Trimestre II",#REF!,IF(F4="Trimestre III",#REF!,IF(F4="Trimestre IV",#REF!))))</f>
        <v>0</v>
      </c>
      <c r="S35" s="4"/>
    </row>
    <row r="36" spans="3:19" ht="120" x14ac:dyDescent="0.25">
      <c r="C36" s="101"/>
      <c r="D36" s="80"/>
      <c r="E36" s="81"/>
      <c r="F36" s="82"/>
      <c r="G36" s="2" t="s">
        <v>208</v>
      </c>
      <c r="H36" s="2" t="s">
        <v>209</v>
      </c>
      <c r="I36" s="6">
        <v>1</v>
      </c>
      <c r="J36" s="6">
        <v>0</v>
      </c>
      <c r="K36" s="6">
        <v>0</v>
      </c>
      <c r="L36" s="102"/>
      <c r="Q36" s="3" t="str">
        <f>C49</f>
        <v>15</v>
      </c>
      <c r="R36" s="4">
        <f>IF(F4="Trimestre I",L49,IF(F4="Trimestre II",#REF!,IF(F4="Trimestre III",#REF!,IF(F4="Trimestre IV",#REF!))))</f>
        <v>0.5</v>
      </c>
      <c r="S36" s="4"/>
    </row>
    <row r="37" spans="3:19" ht="45" x14ac:dyDescent="0.25">
      <c r="C37" s="101" t="s">
        <v>67</v>
      </c>
      <c r="D37" s="80">
        <v>0.05</v>
      </c>
      <c r="E37" s="81" t="s">
        <v>48</v>
      </c>
      <c r="F37" s="82" t="s">
        <v>210</v>
      </c>
      <c r="G37" s="2" t="s">
        <v>211</v>
      </c>
      <c r="H37" s="2" t="s">
        <v>212</v>
      </c>
      <c r="I37" s="6">
        <v>1</v>
      </c>
      <c r="J37" s="6">
        <v>1</v>
      </c>
      <c r="K37" s="6">
        <v>1</v>
      </c>
      <c r="L37" s="102">
        <v>1</v>
      </c>
      <c r="Q37" s="3" t="str">
        <f>C52</f>
        <v>16</v>
      </c>
      <c r="R37" s="4">
        <f>IF(F4="Trimestre I",L52,IF(F4="Trimestre II",#REF!,IF(F4="Trimestre III",#REF!,IF(F4="Trimestre IV",#REF!))))</f>
        <v>0.47699999999999998</v>
      </c>
      <c r="S37" s="4"/>
    </row>
    <row r="38" spans="3:19" ht="45" x14ac:dyDescent="0.25">
      <c r="C38" s="101"/>
      <c r="D38" s="80"/>
      <c r="E38" s="81"/>
      <c r="F38" s="82"/>
      <c r="G38" s="2" t="s">
        <v>213</v>
      </c>
      <c r="H38" s="2" t="s">
        <v>212</v>
      </c>
      <c r="I38" s="6">
        <v>1</v>
      </c>
      <c r="J38" s="6">
        <v>1</v>
      </c>
      <c r="K38" s="6">
        <v>1</v>
      </c>
      <c r="L38" s="102"/>
      <c r="Q38" s="3" t="str">
        <f>C55</f>
        <v>17</v>
      </c>
      <c r="R38" s="4">
        <f>IF(F4="Trimestre I",L55,IF(F4="Trimestre II",#REF!,IF(F4="Trimestre III",#REF!,IF(F4="Trimestre IV",#REF!))))</f>
        <v>0.878</v>
      </c>
      <c r="S38" s="4"/>
    </row>
    <row r="39" spans="3:19" ht="45" x14ac:dyDescent="0.25">
      <c r="C39" s="101"/>
      <c r="D39" s="80"/>
      <c r="E39" s="81"/>
      <c r="F39" s="82"/>
      <c r="G39" s="2" t="s">
        <v>214</v>
      </c>
      <c r="H39" s="2" t="s">
        <v>212</v>
      </c>
      <c r="I39" s="6">
        <v>1</v>
      </c>
      <c r="J39" s="6">
        <v>1</v>
      </c>
      <c r="K39" s="6">
        <v>1</v>
      </c>
      <c r="L39" s="102"/>
      <c r="Q39" s="3" t="str">
        <f>C57</f>
        <v>18</v>
      </c>
      <c r="R39" s="4">
        <f>IF(F4="Trimestre I",L57,IF(F4="Trimestre II",#REF!,IF(F4="Trimestre III",#REF!,IF(F4="Trimestre IV",#REF!))))</f>
        <v>0</v>
      </c>
      <c r="S39" s="4"/>
    </row>
    <row r="40" spans="3:19" ht="60" x14ac:dyDescent="0.25">
      <c r="C40" s="2" t="s">
        <v>72</v>
      </c>
      <c r="D40" s="6">
        <v>0.01</v>
      </c>
      <c r="E40" s="10" t="s">
        <v>48</v>
      </c>
      <c r="F40" s="1" t="s">
        <v>215</v>
      </c>
      <c r="G40" s="2" t="s">
        <v>216</v>
      </c>
      <c r="H40" s="2" t="s">
        <v>212</v>
      </c>
      <c r="I40" s="6">
        <v>1</v>
      </c>
      <c r="J40" s="6">
        <v>2.7799999999999998E-2</v>
      </c>
      <c r="K40" s="6">
        <v>2.7799999999999998E-2</v>
      </c>
      <c r="L40" s="8">
        <v>2.7E-2</v>
      </c>
      <c r="Q40" s="3" t="str">
        <f>C59</f>
        <v>19</v>
      </c>
      <c r="R40" s="4">
        <f>IF(F4="Trimestre I",L59,IF(F4="Trimestre II",#REF!,IF(F4="Trimestre III",#REF!,IF(F4="Trimestre IV",#REF!))))</f>
        <v>0.16600000000000001</v>
      </c>
      <c r="S40" s="4"/>
    </row>
    <row r="41" spans="3:19" ht="60" x14ac:dyDescent="0.25">
      <c r="C41" s="2" t="s">
        <v>217</v>
      </c>
      <c r="D41" s="6">
        <v>0.01</v>
      </c>
      <c r="E41" s="10" t="s">
        <v>48</v>
      </c>
      <c r="F41" s="1" t="s">
        <v>218</v>
      </c>
      <c r="G41" s="2" t="s">
        <v>219</v>
      </c>
      <c r="H41" s="2" t="s">
        <v>220</v>
      </c>
      <c r="I41" s="6">
        <v>1</v>
      </c>
      <c r="J41" s="6">
        <v>0.66669999999999996</v>
      </c>
      <c r="K41" s="6">
        <v>0.66669999999999996</v>
      </c>
      <c r="L41" s="8">
        <v>0.66600000000000004</v>
      </c>
      <c r="Q41" s="3" t="str">
        <f>C61</f>
        <v>20</v>
      </c>
      <c r="R41" s="4">
        <f>IF(F4="Trimestre I",L61,IF(F4="Trimestre II",#REF!,IF(F4="Trimestre III",#REF!,IF(F4="Trimestre IV",#REF!))))</f>
        <v>0.5</v>
      </c>
      <c r="S41" s="4"/>
    </row>
    <row r="42" spans="3:19" ht="30" x14ac:dyDescent="0.25">
      <c r="C42" s="101" t="s">
        <v>167</v>
      </c>
      <c r="D42" s="80">
        <v>0.01</v>
      </c>
      <c r="E42" s="81" t="s">
        <v>48</v>
      </c>
      <c r="F42" s="82" t="s">
        <v>221</v>
      </c>
      <c r="G42" s="2" t="s">
        <v>222</v>
      </c>
      <c r="H42" s="2" t="s">
        <v>223</v>
      </c>
      <c r="I42" s="5">
        <v>3</v>
      </c>
      <c r="J42" s="5">
        <v>0</v>
      </c>
      <c r="K42" s="6">
        <v>0</v>
      </c>
      <c r="L42" s="102">
        <v>0.5</v>
      </c>
      <c r="Q42" s="3" t="str">
        <f>C63</f>
        <v>21</v>
      </c>
      <c r="R42" s="4">
        <f>IF(F4="Trimestre I",L63,IF(F4="Trimestre II",#REF!,IF(F4="Trimestre III",#REF!,IF(F4="Trimestre IV",#REF!))))</f>
        <v>0.5</v>
      </c>
      <c r="S42" s="4"/>
    </row>
    <row r="43" spans="3:19" ht="30" x14ac:dyDescent="0.25">
      <c r="C43" s="101"/>
      <c r="D43" s="80"/>
      <c r="E43" s="81"/>
      <c r="F43" s="82"/>
      <c r="G43" s="2" t="s">
        <v>224</v>
      </c>
      <c r="H43" s="2" t="s">
        <v>225</v>
      </c>
      <c r="I43" s="6">
        <v>1</v>
      </c>
      <c r="J43" s="6">
        <v>1</v>
      </c>
      <c r="K43" s="6">
        <v>1</v>
      </c>
      <c r="L43" s="102"/>
      <c r="Q43" s="3" t="str">
        <f>C65</f>
        <v>22</v>
      </c>
      <c r="R43" s="4">
        <f>IF(F4="Trimestre I",L65,IF(F4="Trimestre II",#REF!,IF(F4="Trimestre III",#REF!,IF(F4="Trimestre IV",#REF!))))</f>
        <v>0</v>
      </c>
      <c r="S43" s="4"/>
    </row>
    <row r="44" spans="3:19" x14ac:dyDescent="0.25">
      <c r="C44" s="101" t="s">
        <v>76</v>
      </c>
      <c r="D44" s="80">
        <v>0.01</v>
      </c>
      <c r="E44" s="81" t="s">
        <v>48</v>
      </c>
      <c r="F44" s="82" t="s">
        <v>226</v>
      </c>
      <c r="G44" s="2" t="s">
        <v>227</v>
      </c>
      <c r="H44" s="2" t="s">
        <v>228</v>
      </c>
      <c r="I44" s="5">
        <v>1</v>
      </c>
      <c r="J44" s="5">
        <v>1</v>
      </c>
      <c r="K44" s="6">
        <v>1</v>
      </c>
      <c r="L44" s="102">
        <v>1</v>
      </c>
      <c r="Q44" s="3" t="str">
        <f>C68</f>
        <v>23</v>
      </c>
      <c r="R44" s="4">
        <f>IF(F4="Trimestre I",L68,IF(F4="Trimestre II",#REF!,IF(F4="Trimestre III",#REF!,IF(F4="Trimestre IV",#REF!))))</f>
        <v>0.47299999999999998</v>
      </c>
      <c r="S44" s="4"/>
    </row>
    <row r="45" spans="3:19" ht="45" x14ac:dyDescent="0.25">
      <c r="C45" s="101"/>
      <c r="D45" s="80"/>
      <c r="E45" s="81"/>
      <c r="F45" s="82"/>
      <c r="G45" s="2" t="s">
        <v>229</v>
      </c>
      <c r="H45" s="2" t="s">
        <v>230</v>
      </c>
      <c r="I45" s="6">
        <v>1</v>
      </c>
      <c r="J45" s="6">
        <v>1</v>
      </c>
      <c r="K45" s="6">
        <v>1</v>
      </c>
      <c r="L45" s="102"/>
      <c r="Q45" s="3" t="str">
        <f>C70</f>
        <v>24</v>
      </c>
      <c r="R45" s="4">
        <f>IF(F4="Trimestre I",L70,IF(F4="Trimestre II",#REF!,IF(F4="Trimestre III",#REF!,IF(F4="Trimestre IV",#REF!))))</f>
        <v>0</v>
      </c>
      <c r="S45" s="4"/>
    </row>
    <row r="46" spans="3:19" ht="60" x14ac:dyDescent="0.25">
      <c r="C46" s="101" t="s">
        <v>79</v>
      </c>
      <c r="D46" s="80">
        <v>0.01</v>
      </c>
      <c r="E46" s="81" t="s">
        <v>231</v>
      </c>
      <c r="F46" s="82" t="s">
        <v>232</v>
      </c>
      <c r="G46" s="2" t="s">
        <v>233</v>
      </c>
      <c r="H46" s="2" t="s">
        <v>234</v>
      </c>
      <c r="I46" s="6">
        <v>1</v>
      </c>
      <c r="J46" s="6">
        <v>0</v>
      </c>
      <c r="K46" s="6">
        <v>0</v>
      </c>
      <c r="L46" s="102">
        <v>0</v>
      </c>
      <c r="Q46" s="3" t="str">
        <f>C72</f>
        <v>25</v>
      </c>
      <c r="R46" s="4">
        <f>IF(F4="Trimestre I",L72,IF(F4="Trimestre II",#REF!,IF(F4="Trimestre III",#REF!,IF(F4="Trimestre IV",#REF!))))</f>
        <v>0</v>
      </c>
      <c r="S46" s="4"/>
    </row>
    <row r="47" spans="3:19" ht="30" x14ac:dyDescent="0.25">
      <c r="C47" s="101"/>
      <c r="D47" s="80"/>
      <c r="E47" s="81"/>
      <c r="F47" s="82"/>
      <c r="G47" s="2" t="s">
        <v>235</v>
      </c>
      <c r="H47" s="2" t="s">
        <v>236</v>
      </c>
      <c r="I47" s="5">
        <v>7</v>
      </c>
      <c r="J47" s="5">
        <v>0</v>
      </c>
      <c r="K47" s="6">
        <v>0</v>
      </c>
      <c r="L47" s="102"/>
      <c r="Q47" s="3" t="str">
        <f>C74</f>
        <v>26</v>
      </c>
      <c r="R47" s="4">
        <f>IF(F4="Trimestre I",L74,IF(F4="Trimestre II",#REF!,IF(F4="Trimestre III",#REF!,IF(F4="Trimestre IV",#REF!))))</f>
        <v>1</v>
      </c>
      <c r="S47" s="4"/>
    </row>
    <row r="48" spans="3:19" ht="30" x14ac:dyDescent="0.25">
      <c r="C48" s="101"/>
      <c r="D48" s="80"/>
      <c r="E48" s="81"/>
      <c r="F48" s="82"/>
      <c r="G48" s="2" t="s">
        <v>237</v>
      </c>
      <c r="H48" s="2" t="s">
        <v>238</v>
      </c>
      <c r="I48" s="5">
        <v>1</v>
      </c>
      <c r="J48" s="5">
        <v>0</v>
      </c>
      <c r="K48" s="6">
        <v>0</v>
      </c>
      <c r="L48" s="102"/>
      <c r="Q48" s="3" t="str">
        <f>C75</f>
        <v>27</v>
      </c>
      <c r="R48" s="4">
        <f>IF(F4="Trimestre I",L75,IF(F4="Trimestre II",#REF!,IF(F4="Trimestre III",#REF!,IF(F4="Trimestre IV",#REF!))))</f>
        <v>0.5</v>
      </c>
      <c r="S48" s="4"/>
    </row>
    <row r="49" spans="3:19" ht="45" x14ac:dyDescent="0.25">
      <c r="C49" s="101" t="s">
        <v>83</v>
      </c>
      <c r="D49" s="80">
        <v>0.01</v>
      </c>
      <c r="E49" s="81" t="s">
        <v>48</v>
      </c>
      <c r="F49" s="82" t="s">
        <v>239</v>
      </c>
      <c r="G49" s="2" t="s">
        <v>240</v>
      </c>
      <c r="H49" s="2" t="s">
        <v>241</v>
      </c>
      <c r="I49" s="5">
        <v>2</v>
      </c>
      <c r="J49" s="5">
        <v>1</v>
      </c>
      <c r="K49" s="6">
        <v>0.5</v>
      </c>
      <c r="L49" s="102">
        <v>0.5</v>
      </c>
      <c r="Q49" s="3" t="str">
        <f>C77</f>
        <v>28</v>
      </c>
      <c r="R49" s="4">
        <f>IF(F4="Trimestre I",L77,IF(F4="Trimestre II",#REF!,IF(F4="Trimestre III",#REF!,IF(F4="Trimestre IV",#REF!))))</f>
        <v>1</v>
      </c>
      <c r="S49" s="4"/>
    </row>
    <row r="50" spans="3:19" ht="45" x14ac:dyDescent="0.25">
      <c r="C50" s="101"/>
      <c r="D50" s="80"/>
      <c r="E50" s="81"/>
      <c r="F50" s="82"/>
      <c r="G50" s="2" t="s">
        <v>242</v>
      </c>
      <c r="H50" s="2" t="s">
        <v>243</v>
      </c>
      <c r="I50" s="6">
        <v>1</v>
      </c>
      <c r="J50" s="6">
        <v>0</v>
      </c>
      <c r="K50" s="6">
        <v>0</v>
      </c>
      <c r="L50" s="102"/>
      <c r="Q50" s="3" t="str">
        <f>C78</f>
        <v>29</v>
      </c>
      <c r="R50" s="4">
        <f>IF(F4="Trimestre I",L78,IF(F4="Trimestre II",#REF!,IF(F4="Trimestre III",#REF!,IF(F4="Trimestre IV",#REF!))))</f>
        <v>0</v>
      </c>
      <c r="S50" s="4"/>
    </row>
    <row r="51" spans="3:19" ht="30" x14ac:dyDescent="0.25">
      <c r="C51" s="101"/>
      <c r="D51" s="80"/>
      <c r="E51" s="81"/>
      <c r="F51" s="82"/>
      <c r="G51" s="2" t="s">
        <v>244</v>
      </c>
      <c r="H51" s="2" t="s">
        <v>245</v>
      </c>
      <c r="I51" s="5">
        <v>1</v>
      </c>
      <c r="J51" s="5">
        <v>1</v>
      </c>
      <c r="K51" s="6">
        <v>1</v>
      </c>
      <c r="L51" s="102"/>
      <c r="Q51" s="3" t="str">
        <f>C81</f>
        <v>30</v>
      </c>
      <c r="R51" s="4">
        <f>IF(F4="Trimestre I",L81,IF(F4="Trimestre II",#REF!,IF(F4="Trimestre III",#REF!,IF(F4="Trimestre IV",#REF!))))</f>
        <v>0.6</v>
      </c>
      <c r="S51" s="4"/>
    </row>
    <row r="52" spans="3:19" x14ac:dyDescent="0.25">
      <c r="C52" s="101" t="s">
        <v>86</v>
      </c>
      <c r="D52" s="80">
        <v>0.01</v>
      </c>
      <c r="E52" s="81" t="s">
        <v>48</v>
      </c>
      <c r="F52" s="82" t="s">
        <v>246</v>
      </c>
      <c r="G52" s="2" t="s">
        <v>247</v>
      </c>
      <c r="H52" s="2" t="s">
        <v>248</v>
      </c>
      <c r="I52" s="5">
        <v>10</v>
      </c>
      <c r="J52" s="5">
        <v>1</v>
      </c>
      <c r="K52" s="6">
        <v>0.1</v>
      </c>
      <c r="L52" s="102">
        <v>0.47699999999999998</v>
      </c>
      <c r="Q52" s="3" t="str">
        <f>C82</f>
        <v>31</v>
      </c>
      <c r="R52" s="4">
        <f>IF(F4="Trimestre I",L82,IF(F4="Trimestre II",#REF!,IF(F4="Trimestre III",#REF!,IF(F4="Trimestre IV",#REF!))))</f>
        <v>1</v>
      </c>
      <c r="S52" s="4"/>
    </row>
    <row r="53" spans="3:19" ht="30" x14ac:dyDescent="0.25">
      <c r="C53" s="101"/>
      <c r="D53" s="80"/>
      <c r="E53" s="81"/>
      <c r="F53" s="82"/>
      <c r="G53" s="2" t="s">
        <v>201</v>
      </c>
      <c r="H53" s="2" t="s">
        <v>249</v>
      </c>
      <c r="I53" s="5">
        <v>9</v>
      </c>
      <c r="J53" s="5">
        <v>3</v>
      </c>
      <c r="K53" s="6">
        <v>0.33300000000000002</v>
      </c>
      <c r="L53" s="102"/>
      <c r="Q53" s="3" t="str">
        <f>C83</f>
        <v>32</v>
      </c>
      <c r="R53" s="4">
        <f>IF(F4="Trimestre I",L83,IF(F4="Trimestre II",#REF!,IF(F4="Trimestre III",#REF!,IF(F4="Trimestre IV",#REF!))))</f>
        <v>0</v>
      </c>
      <c r="S53" s="4"/>
    </row>
    <row r="54" spans="3:19" ht="30" x14ac:dyDescent="0.25">
      <c r="C54" s="101"/>
      <c r="D54" s="80"/>
      <c r="E54" s="81"/>
      <c r="F54" s="82"/>
      <c r="G54" s="2" t="s">
        <v>250</v>
      </c>
      <c r="H54" s="2" t="s">
        <v>251</v>
      </c>
      <c r="I54" s="6">
        <v>0.95</v>
      </c>
      <c r="J54" s="6">
        <v>1</v>
      </c>
      <c r="K54" s="6">
        <v>1</v>
      </c>
      <c r="L54" s="102"/>
      <c r="Q54" s="3" t="str">
        <f>C85</f>
        <v>33</v>
      </c>
      <c r="R54" s="4">
        <f>IF(F4="Trimestre I",L85,IF(F4="Trimestre II",#REF!,IF(F4="Trimestre III",#REF!,IF(F4="Trimestre IV",#REF!))))</f>
        <v>0.44400000000000001</v>
      </c>
      <c r="S54" s="4"/>
    </row>
    <row r="55" spans="3:19" ht="30" x14ac:dyDescent="0.25">
      <c r="C55" s="101" t="s">
        <v>89</v>
      </c>
      <c r="D55" s="80">
        <v>0.01</v>
      </c>
      <c r="E55" s="81" t="s">
        <v>48</v>
      </c>
      <c r="F55" s="82" t="s">
        <v>252</v>
      </c>
      <c r="G55" s="2" t="s">
        <v>253</v>
      </c>
      <c r="H55" s="2" t="s">
        <v>254</v>
      </c>
      <c r="I55" s="6">
        <v>0.9</v>
      </c>
      <c r="J55" s="6">
        <v>0.68179999999999996</v>
      </c>
      <c r="K55" s="6">
        <v>0.75760000000000005</v>
      </c>
      <c r="L55" s="102">
        <v>0.878</v>
      </c>
      <c r="Q55" s="3" t="str">
        <f>C88</f>
        <v>34</v>
      </c>
      <c r="R55" s="4">
        <f>IF(F4="Trimestre I",L88,IF(F4="Trimestre II",#REF!,IF(F4="Trimestre III",#REF!,IF(F4="Trimestre IV",#REF!))))</f>
        <v>0</v>
      </c>
      <c r="S55" s="4"/>
    </row>
    <row r="56" spans="3:19" ht="45" x14ac:dyDescent="0.25">
      <c r="C56" s="101"/>
      <c r="D56" s="80"/>
      <c r="E56" s="81"/>
      <c r="F56" s="82"/>
      <c r="G56" s="2" t="s">
        <v>255</v>
      </c>
      <c r="H56" s="2" t="s">
        <v>256</v>
      </c>
      <c r="I56" s="6">
        <v>1</v>
      </c>
      <c r="J56" s="6">
        <v>1</v>
      </c>
      <c r="K56" s="6">
        <v>1</v>
      </c>
      <c r="L56" s="102"/>
      <c r="Q56" s="3" t="str">
        <f>C90</f>
        <v>35</v>
      </c>
      <c r="R56" s="4">
        <f>IF(F4="Trimestre I",L90,IF(F4="Trimestre II",#REF!,IF(F4="Trimestre III",#REF!,IF(F4="Trimestre IV",#REF!))))</f>
        <v>0.96799999999999997</v>
      </c>
      <c r="S56" s="4"/>
    </row>
    <row r="57" spans="3:19" ht="30" x14ac:dyDescent="0.25">
      <c r="C57" s="101" t="s">
        <v>93</v>
      </c>
      <c r="D57" s="80">
        <v>0.01</v>
      </c>
      <c r="E57" s="81" t="s">
        <v>48</v>
      </c>
      <c r="F57" s="82" t="s">
        <v>257</v>
      </c>
      <c r="G57" s="2" t="s">
        <v>258</v>
      </c>
      <c r="H57" s="2" t="s">
        <v>259</v>
      </c>
      <c r="I57" s="6">
        <v>1</v>
      </c>
      <c r="J57" s="6">
        <v>0</v>
      </c>
      <c r="K57" s="6">
        <v>0</v>
      </c>
      <c r="L57" s="102">
        <v>0</v>
      </c>
      <c r="Q57" s="3" t="str">
        <f>C91</f>
        <v>36</v>
      </c>
      <c r="R57" s="4">
        <f>IF(F4="Trimestre I",L91,IF(F4="Trimestre II",#REF!,IF(F4="Trimestre III",#REF!,IF(F4="Trimestre IV",#REF!))))</f>
        <v>1</v>
      </c>
      <c r="S57" s="4"/>
    </row>
    <row r="58" spans="3:19" ht="66" customHeight="1" x14ac:dyDescent="0.25">
      <c r="C58" s="101"/>
      <c r="D58" s="80"/>
      <c r="E58" s="81"/>
      <c r="F58" s="82"/>
      <c r="G58" s="2" t="s">
        <v>260</v>
      </c>
      <c r="H58" s="2" t="s">
        <v>261</v>
      </c>
      <c r="I58" s="5">
        <v>5</v>
      </c>
      <c r="J58" s="5">
        <v>0</v>
      </c>
      <c r="K58" s="6">
        <v>0</v>
      </c>
      <c r="L58" s="102"/>
      <c r="Q58" s="3"/>
      <c r="R58" s="4"/>
      <c r="S58" s="4"/>
    </row>
    <row r="59" spans="3:19" ht="45" x14ac:dyDescent="0.25">
      <c r="C59" s="101" t="s">
        <v>262</v>
      </c>
      <c r="D59" s="80">
        <v>0.01</v>
      </c>
      <c r="E59" s="81" t="s">
        <v>48</v>
      </c>
      <c r="F59" s="82" t="s">
        <v>263</v>
      </c>
      <c r="G59" s="2" t="s">
        <v>264</v>
      </c>
      <c r="H59" s="2" t="s">
        <v>265</v>
      </c>
      <c r="I59" s="6">
        <v>1</v>
      </c>
      <c r="J59" s="6">
        <v>0</v>
      </c>
      <c r="K59" s="6">
        <v>0</v>
      </c>
      <c r="L59" s="102">
        <v>0.16600000000000001</v>
      </c>
      <c r="Q59" s="3"/>
      <c r="R59" s="4"/>
      <c r="S59" s="4"/>
    </row>
    <row r="60" spans="3:19" ht="45" x14ac:dyDescent="0.25">
      <c r="C60" s="101"/>
      <c r="D60" s="80"/>
      <c r="E60" s="81"/>
      <c r="F60" s="82"/>
      <c r="G60" s="2" t="s">
        <v>266</v>
      </c>
      <c r="H60" s="2" t="s">
        <v>267</v>
      </c>
      <c r="I60" s="5">
        <v>3</v>
      </c>
      <c r="J60" s="5">
        <v>1</v>
      </c>
      <c r="K60" s="6">
        <v>0.33300000000000002</v>
      </c>
      <c r="L60" s="102"/>
      <c r="Q60" s="3"/>
      <c r="R60" s="4"/>
      <c r="S60" s="4"/>
    </row>
    <row r="61" spans="3:19" ht="30" x14ac:dyDescent="0.25">
      <c r="C61" s="101" t="s">
        <v>268</v>
      </c>
      <c r="D61" s="80">
        <v>0.01</v>
      </c>
      <c r="E61" s="81" t="s">
        <v>48</v>
      </c>
      <c r="F61" s="82" t="s">
        <v>269</v>
      </c>
      <c r="G61" s="2" t="s">
        <v>270</v>
      </c>
      <c r="H61" s="2" t="s">
        <v>271</v>
      </c>
      <c r="I61" s="5">
        <v>7</v>
      </c>
      <c r="J61" s="5">
        <v>7</v>
      </c>
      <c r="K61" s="6">
        <v>1</v>
      </c>
      <c r="L61" s="102">
        <v>0.5</v>
      </c>
      <c r="Q61" s="3"/>
      <c r="R61" s="4"/>
      <c r="S61" s="4"/>
    </row>
    <row r="62" spans="3:19" x14ac:dyDescent="0.25">
      <c r="C62" s="101"/>
      <c r="D62" s="80"/>
      <c r="E62" s="81"/>
      <c r="F62" s="82"/>
      <c r="G62" s="2" t="s">
        <v>272</v>
      </c>
      <c r="H62" s="2" t="s">
        <v>273</v>
      </c>
      <c r="I62" s="5">
        <v>1</v>
      </c>
      <c r="J62" s="5">
        <v>0</v>
      </c>
      <c r="K62" s="6">
        <v>0</v>
      </c>
      <c r="L62" s="102"/>
      <c r="Q62" s="3"/>
      <c r="R62" s="4"/>
      <c r="S62" s="4"/>
    </row>
    <row r="63" spans="3:19" x14ac:dyDescent="0.25">
      <c r="C63" s="101" t="s">
        <v>274</v>
      </c>
      <c r="D63" s="80">
        <v>0.01</v>
      </c>
      <c r="E63" s="81" t="s">
        <v>48</v>
      </c>
      <c r="F63" s="82" t="s">
        <v>275</v>
      </c>
      <c r="G63" s="2" t="s">
        <v>276</v>
      </c>
      <c r="H63" s="2" t="s">
        <v>277</v>
      </c>
      <c r="I63" s="5">
        <v>1</v>
      </c>
      <c r="J63" s="5">
        <v>1</v>
      </c>
      <c r="K63" s="6">
        <v>1</v>
      </c>
      <c r="L63" s="102">
        <v>0.5</v>
      </c>
      <c r="Q63" s="3"/>
      <c r="R63" s="4"/>
      <c r="S63" s="4"/>
    </row>
    <row r="64" spans="3:19" ht="30" x14ac:dyDescent="0.25">
      <c r="C64" s="101"/>
      <c r="D64" s="80"/>
      <c r="E64" s="81"/>
      <c r="F64" s="82"/>
      <c r="G64" s="2" t="s">
        <v>278</v>
      </c>
      <c r="H64" s="2" t="s">
        <v>279</v>
      </c>
      <c r="I64" s="5">
        <v>3</v>
      </c>
      <c r="J64" s="5">
        <v>0</v>
      </c>
      <c r="K64" s="6">
        <v>0</v>
      </c>
      <c r="L64" s="102"/>
      <c r="Q64" s="3"/>
      <c r="R64" s="4"/>
      <c r="S64" s="4"/>
    </row>
    <row r="65" spans="3:19" ht="45" x14ac:dyDescent="0.25">
      <c r="C65" s="101" t="s">
        <v>280</v>
      </c>
      <c r="D65" s="80">
        <v>0.01</v>
      </c>
      <c r="E65" s="81" t="s">
        <v>48</v>
      </c>
      <c r="F65" s="82" t="s">
        <v>281</v>
      </c>
      <c r="G65" s="2" t="s">
        <v>282</v>
      </c>
      <c r="H65" s="2" t="s">
        <v>283</v>
      </c>
      <c r="I65" s="6">
        <v>1</v>
      </c>
      <c r="J65" s="6">
        <v>0</v>
      </c>
      <c r="K65" s="6">
        <v>0</v>
      </c>
      <c r="L65" s="102">
        <v>0</v>
      </c>
      <c r="Q65" s="3"/>
      <c r="R65" s="4"/>
      <c r="S65" s="4"/>
    </row>
    <row r="66" spans="3:19" ht="45" x14ac:dyDescent="0.25">
      <c r="C66" s="101"/>
      <c r="D66" s="80"/>
      <c r="E66" s="81"/>
      <c r="F66" s="82"/>
      <c r="G66" s="2" t="s">
        <v>284</v>
      </c>
      <c r="H66" s="2" t="s">
        <v>285</v>
      </c>
      <c r="I66" s="5">
        <v>1</v>
      </c>
      <c r="J66" s="5">
        <v>0</v>
      </c>
      <c r="K66" s="6">
        <v>0</v>
      </c>
      <c r="L66" s="102"/>
      <c r="Q66" s="3"/>
      <c r="R66" s="4"/>
      <c r="S66" s="4"/>
    </row>
    <row r="67" spans="3:19" ht="30" x14ac:dyDescent="0.25">
      <c r="C67" s="101"/>
      <c r="D67" s="80"/>
      <c r="E67" s="81"/>
      <c r="F67" s="82"/>
      <c r="G67" s="2" t="s">
        <v>286</v>
      </c>
      <c r="H67" s="2" t="s">
        <v>287</v>
      </c>
      <c r="I67" s="5">
        <v>2</v>
      </c>
      <c r="J67" s="5">
        <v>0</v>
      </c>
      <c r="K67" s="6">
        <v>0</v>
      </c>
      <c r="L67" s="102"/>
      <c r="Q67" s="3"/>
      <c r="R67" s="4"/>
      <c r="S67" s="4"/>
    </row>
    <row r="68" spans="3:19" ht="30" x14ac:dyDescent="0.25">
      <c r="C68" s="101" t="s">
        <v>288</v>
      </c>
      <c r="D68" s="80">
        <v>0.01</v>
      </c>
      <c r="E68" s="81" t="s">
        <v>48</v>
      </c>
      <c r="F68" s="82" t="s">
        <v>289</v>
      </c>
      <c r="G68" s="2" t="s">
        <v>290</v>
      </c>
      <c r="H68" s="2" t="s">
        <v>198</v>
      </c>
      <c r="I68" s="6">
        <v>1</v>
      </c>
      <c r="J68" s="6">
        <v>0.94740000000000002</v>
      </c>
      <c r="K68" s="6">
        <v>0.94740000000000002</v>
      </c>
      <c r="L68" s="102">
        <v>0.47299999999999998</v>
      </c>
      <c r="Q68" s="3"/>
      <c r="R68" s="4"/>
      <c r="S68" s="4"/>
    </row>
    <row r="69" spans="3:19" x14ac:dyDescent="0.25">
      <c r="C69" s="101"/>
      <c r="D69" s="80"/>
      <c r="E69" s="81"/>
      <c r="F69" s="82"/>
      <c r="G69" s="2" t="s">
        <v>291</v>
      </c>
      <c r="H69" s="2" t="s">
        <v>291</v>
      </c>
      <c r="I69" s="5">
        <v>2</v>
      </c>
      <c r="J69" s="5">
        <v>0</v>
      </c>
      <c r="K69" s="6">
        <v>0</v>
      </c>
      <c r="L69" s="102"/>
      <c r="Q69" s="3"/>
      <c r="R69" s="4"/>
      <c r="S69" s="4"/>
    </row>
    <row r="70" spans="3:19" ht="30" x14ac:dyDescent="0.25">
      <c r="C70" s="101" t="s">
        <v>292</v>
      </c>
      <c r="D70" s="80">
        <v>0.01</v>
      </c>
      <c r="E70" s="81" t="s">
        <v>48</v>
      </c>
      <c r="F70" s="82" t="s">
        <v>293</v>
      </c>
      <c r="G70" s="2" t="s">
        <v>294</v>
      </c>
      <c r="H70" s="2" t="s">
        <v>295</v>
      </c>
      <c r="I70" s="6">
        <v>1</v>
      </c>
      <c r="J70" s="6">
        <v>0</v>
      </c>
      <c r="K70" s="6">
        <v>0</v>
      </c>
      <c r="L70" s="102">
        <v>0</v>
      </c>
      <c r="Q70" s="3"/>
      <c r="R70" s="4"/>
      <c r="S70" s="4"/>
    </row>
    <row r="71" spans="3:19" ht="30" x14ac:dyDescent="0.25">
      <c r="C71" s="101"/>
      <c r="D71" s="80"/>
      <c r="E71" s="81"/>
      <c r="F71" s="82"/>
      <c r="G71" s="2" t="s">
        <v>291</v>
      </c>
      <c r="H71" s="2" t="s">
        <v>296</v>
      </c>
      <c r="I71" s="5">
        <v>2</v>
      </c>
      <c r="J71" s="5">
        <v>0</v>
      </c>
      <c r="K71" s="6">
        <v>0</v>
      </c>
      <c r="L71" s="102"/>
      <c r="Q71" s="3"/>
      <c r="R71" s="4"/>
      <c r="S71" s="4"/>
    </row>
    <row r="72" spans="3:19" ht="45" x14ac:dyDescent="0.25">
      <c r="C72" s="101" t="s">
        <v>297</v>
      </c>
      <c r="D72" s="80">
        <v>0.01</v>
      </c>
      <c r="E72" s="81" t="s">
        <v>48</v>
      </c>
      <c r="F72" s="82" t="s">
        <v>298</v>
      </c>
      <c r="G72" s="2" t="s">
        <v>299</v>
      </c>
      <c r="H72" s="2" t="s">
        <v>300</v>
      </c>
      <c r="I72" s="6">
        <v>1</v>
      </c>
      <c r="J72" s="6">
        <v>0</v>
      </c>
      <c r="K72" s="6">
        <v>0</v>
      </c>
      <c r="L72" s="102">
        <v>0</v>
      </c>
      <c r="Q72" s="3"/>
      <c r="R72" s="4"/>
      <c r="S72" s="4"/>
    </row>
    <row r="73" spans="3:19" ht="45" x14ac:dyDescent="0.25">
      <c r="C73" s="101"/>
      <c r="D73" s="80"/>
      <c r="E73" s="81"/>
      <c r="F73" s="82"/>
      <c r="G73" s="2" t="s">
        <v>301</v>
      </c>
      <c r="H73" s="2" t="s">
        <v>302</v>
      </c>
      <c r="I73" s="6">
        <v>1</v>
      </c>
      <c r="J73" s="6">
        <v>0</v>
      </c>
      <c r="K73" s="6">
        <v>0</v>
      </c>
      <c r="L73" s="102"/>
      <c r="Q73" s="3"/>
      <c r="R73" s="4"/>
      <c r="S73" s="4"/>
    </row>
    <row r="74" spans="3:19" ht="60" x14ac:dyDescent="0.25">
      <c r="C74" s="2" t="s">
        <v>303</v>
      </c>
      <c r="D74" s="6">
        <v>0.01</v>
      </c>
      <c r="E74" s="10" t="s">
        <v>48</v>
      </c>
      <c r="F74" s="1" t="s">
        <v>304</v>
      </c>
      <c r="G74" s="2" t="s">
        <v>305</v>
      </c>
      <c r="H74" s="2" t="s">
        <v>212</v>
      </c>
      <c r="I74" s="6">
        <v>1</v>
      </c>
      <c r="J74" s="6">
        <v>1</v>
      </c>
      <c r="K74" s="6">
        <v>1</v>
      </c>
      <c r="L74" s="8">
        <v>1</v>
      </c>
      <c r="Q74" s="3"/>
      <c r="R74" s="4"/>
      <c r="S74" s="4"/>
    </row>
    <row r="75" spans="3:19" ht="30" x14ac:dyDescent="0.25">
      <c r="C75" s="101" t="s">
        <v>306</v>
      </c>
      <c r="D75" s="80">
        <v>0.06</v>
      </c>
      <c r="E75" s="81" t="s">
        <v>48</v>
      </c>
      <c r="F75" s="82" t="s">
        <v>307</v>
      </c>
      <c r="G75" s="2" t="s">
        <v>308</v>
      </c>
      <c r="H75" s="2" t="s">
        <v>309</v>
      </c>
      <c r="I75" s="6">
        <v>1</v>
      </c>
      <c r="J75" s="6">
        <v>0</v>
      </c>
      <c r="K75" s="6">
        <v>0</v>
      </c>
      <c r="L75" s="102">
        <v>0.5</v>
      </c>
      <c r="Q75" s="3"/>
      <c r="R75" s="4"/>
      <c r="S75" s="4"/>
    </row>
    <row r="76" spans="3:19" ht="60" x14ac:dyDescent="0.25">
      <c r="C76" s="101"/>
      <c r="D76" s="80"/>
      <c r="E76" s="81"/>
      <c r="F76" s="82"/>
      <c r="G76" s="2" t="s">
        <v>310</v>
      </c>
      <c r="H76" s="2" t="s">
        <v>311</v>
      </c>
      <c r="I76" s="6">
        <v>1</v>
      </c>
      <c r="J76" s="6">
        <v>1</v>
      </c>
      <c r="K76" s="6">
        <v>1</v>
      </c>
      <c r="L76" s="102"/>
      <c r="Q76" s="3"/>
      <c r="R76" s="4"/>
      <c r="S76" s="4"/>
    </row>
    <row r="77" spans="3:19" ht="45" x14ac:dyDescent="0.25">
      <c r="C77" s="2" t="s">
        <v>312</v>
      </c>
      <c r="D77" s="6">
        <v>0.01</v>
      </c>
      <c r="E77" s="10" t="s">
        <v>48</v>
      </c>
      <c r="F77" s="1" t="s">
        <v>313</v>
      </c>
      <c r="G77" s="2" t="s">
        <v>314</v>
      </c>
      <c r="H77" s="2" t="s">
        <v>198</v>
      </c>
      <c r="I77" s="6">
        <v>1</v>
      </c>
      <c r="J77" s="6">
        <v>1</v>
      </c>
      <c r="K77" s="6">
        <v>1</v>
      </c>
      <c r="L77" s="8">
        <v>1</v>
      </c>
      <c r="Q77" s="3"/>
      <c r="R77" s="4"/>
      <c r="S77" s="4"/>
    </row>
    <row r="78" spans="3:19" x14ac:dyDescent="0.25">
      <c r="C78" s="101" t="s">
        <v>315</v>
      </c>
      <c r="D78" s="80">
        <v>0.01</v>
      </c>
      <c r="E78" s="81" t="s">
        <v>48</v>
      </c>
      <c r="F78" s="82" t="s">
        <v>316</v>
      </c>
      <c r="G78" s="2" t="s">
        <v>317</v>
      </c>
      <c r="H78" s="2" t="s">
        <v>318</v>
      </c>
      <c r="I78" s="5">
        <v>1</v>
      </c>
      <c r="J78" s="5">
        <v>0</v>
      </c>
      <c r="K78" s="6">
        <v>0</v>
      </c>
      <c r="L78" s="102">
        <v>0</v>
      </c>
      <c r="Q78" s="3"/>
      <c r="R78" s="4"/>
      <c r="S78" s="4"/>
    </row>
    <row r="79" spans="3:19" ht="45" x14ac:dyDescent="0.25">
      <c r="C79" s="101"/>
      <c r="D79" s="80"/>
      <c r="E79" s="81"/>
      <c r="F79" s="82"/>
      <c r="G79" s="2" t="s">
        <v>319</v>
      </c>
      <c r="H79" s="2" t="s">
        <v>320</v>
      </c>
      <c r="I79" s="6">
        <v>1</v>
      </c>
      <c r="J79" s="6">
        <v>0</v>
      </c>
      <c r="K79" s="6">
        <v>0</v>
      </c>
      <c r="L79" s="102"/>
      <c r="Q79" s="3"/>
      <c r="R79" s="4"/>
      <c r="S79" s="4"/>
    </row>
    <row r="80" spans="3:19" x14ac:dyDescent="0.25">
      <c r="C80" s="101"/>
      <c r="D80" s="80"/>
      <c r="E80" s="81"/>
      <c r="F80" s="82"/>
      <c r="G80" s="2" t="s">
        <v>321</v>
      </c>
      <c r="H80" s="2" t="s">
        <v>322</v>
      </c>
      <c r="I80" s="5">
        <v>1</v>
      </c>
      <c r="J80" s="5">
        <v>0</v>
      </c>
      <c r="K80" s="6">
        <v>0</v>
      </c>
      <c r="L80" s="102"/>
      <c r="Q80" s="3"/>
      <c r="R80" s="4"/>
      <c r="S80" s="4"/>
    </row>
    <row r="81" spans="3:19" ht="60" x14ac:dyDescent="0.25">
      <c r="C81" s="2" t="s">
        <v>323</v>
      </c>
      <c r="D81" s="6">
        <v>0.01</v>
      </c>
      <c r="E81" s="10" t="s">
        <v>48</v>
      </c>
      <c r="F81" s="1" t="s">
        <v>324</v>
      </c>
      <c r="G81" s="2" t="s">
        <v>325</v>
      </c>
      <c r="H81" s="2" t="s">
        <v>326</v>
      </c>
      <c r="I81" s="6">
        <v>1</v>
      </c>
      <c r="J81" s="6">
        <v>0.6</v>
      </c>
      <c r="K81" s="6">
        <v>0.6</v>
      </c>
      <c r="L81" s="8">
        <v>0.6</v>
      </c>
      <c r="Q81" s="3"/>
      <c r="R81" s="4"/>
      <c r="S81" s="4"/>
    </row>
    <row r="82" spans="3:19" ht="45" x14ac:dyDescent="0.25">
      <c r="C82" s="2" t="s">
        <v>327</v>
      </c>
      <c r="D82" s="6">
        <v>0.01</v>
      </c>
      <c r="E82" s="10" t="s">
        <v>48</v>
      </c>
      <c r="F82" s="1" t="s">
        <v>328</v>
      </c>
      <c r="G82" s="2" t="s">
        <v>329</v>
      </c>
      <c r="H82" s="2" t="s">
        <v>198</v>
      </c>
      <c r="I82" s="6">
        <v>1</v>
      </c>
      <c r="J82" s="6">
        <v>1</v>
      </c>
      <c r="K82" s="6">
        <v>1</v>
      </c>
      <c r="L82" s="8">
        <v>1</v>
      </c>
      <c r="Q82" s="3"/>
      <c r="R82" s="4"/>
      <c r="S82" s="4"/>
    </row>
    <row r="83" spans="3:19" ht="180" x14ac:dyDescent="0.25">
      <c r="C83" s="101" t="s">
        <v>330</v>
      </c>
      <c r="D83" s="80">
        <v>0.01</v>
      </c>
      <c r="E83" s="81" t="s">
        <v>48</v>
      </c>
      <c r="F83" s="82" t="s">
        <v>331</v>
      </c>
      <c r="G83" s="2" t="s">
        <v>332</v>
      </c>
      <c r="H83" s="2" t="s">
        <v>333</v>
      </c>
      <c r="I83" s="6">
        <v>0.06</v>
      </c>
      <c r="J83" s="6">
        <v>0</v>
      </c>
      <c r="K83" s="6">
        <v>0</v>
      </c>
      <c r="L83" s="102">
        <v>0</v>
      </c>
      <c r="Q83" s="3"/>
      <c r="R83" s="4"/>
      <c r="S83" s="4"/>
    </row>
    <row r="84" spans="3:19" ht="45" x14ac:dyDescent="0.25">
      <c r="C84" s="101"/>
      <c r="D84" s="80"/>
      <c r="E84" s="81"/>
      <c r="F84" s="82"/>
      <c r="G84" s="2" t="s">
        <v>334</v>
      </c>
      <c r="H84" s="2" t="s">
        <v>335</v>
      </c>
      <c r="I84" s="6">
        <v>1</v>
      </c>
      <c r="J84" s="6">
        <v>0</v>
      </c>
      <c r="K84" s="6">
        <v>0</v>
      </c>
      <c r="L84" s="102"/>
      <c r="Q84" s="3"/>
      <c r="R84" s="4"/>
      <c r="S84" s="4"/>
    </row>
    <row r="85" spans="3:19" ht="45" x14ac:dyDescent="0.25">
      <c r="C85" s="101" t="s">
        <v>336</v>
      </c>
      <c r="D85" s="80">
        <v>0.01</v>
      </c>
      <c r="E85" s="81" t="s">
        <v>48</v>
      </c>
      <c r="F85" s="82" t="s">
        <v>337</v>
      </c>
      <c r="G85" s="2" t="s">
        <v>338</v>
      </c>
      <c r="H85" s="2" t="s">
        <v>339</v>
      </c>
      <c r="I85" s="5">
        <v>1</v>
      </c>
      <c r="J85" s="5">
        <v>1</v>
      </c>
      <c r="K85" s="6">
        <v>1</v>
      </c>
      <c r="L85" s="102">
        <v>0.44400000000000001</v>
      </c>
      <c r="Q85" s="3"/>
      <c r="R85" s="4"/>
      <c r="S85" s="4"/>
    </row>
    <row r="86" spans="3:19" ht="45" x14ac:dyDescent="0.25">
      <c r="C86" s="101"/>
      <c r="D86" s="80"/>
      <c r="E86" s="81"/>
      <c r="F86" s="82"/>
      <c r="G86" s="2" t="s">
        <v>340</v>
      </c>
      <c r="H86" s="2" t="s">
        <v>341</v>
      </c>
      <c r="I86" s="6">
        <v>1</v>
      </c>
      <c r="J86" s="6">
        <v>0.33329999999999999</v>
      </c>
      <c r="K86" s="6">
        <v>0.33329999999999999</v>
      </c>
      <c r="L86" s="102"/>
      <c r="Q86" s="3"/>
      <c r="R86" s="4"/>
      <c r="S86" s="4"/>
    </row>
    <row r="87" spans="3:19" ht="30" x14ac:dyDescent="0.25">
      <c r="C87" s="101"/>
      <c r="D87" s="80"/>
      <c r="E87" s="81"/>
      <c r="F87" s="82"/>
      <c r="G87" s="2" t="s">
        <v>342</v>
      </c>
      <c r="H87" s="2" t="s">
        <v>322</v>
      </c>
      <c r="I87" s="5">
        <v>1</v>
      </c>
      <c r="J87" s="5">
        <v>0</v>
      </c>
      <c r="K87" s="6">
        <v>0</v>
      </c>
      <c r="L87" s="102"/>
      <c r="Q87" s="3"/>
      <c r="R87" s="4"/>
      <c r="S87" s="4"/>
    </row>
    <row r="88" spans="3:19" x14ac:dyDescent="0.25">
      <c r="C88" s="101" t="s">
        <v>343</v>
      </c>
      <c r="D88" s="80">
        <v>0.01</v>
      </c>
      <c r="E88" s="81" t="s">
        <v>48</v>
      </c>
      <c r="F88" s="82" t="s">
        <v>344</v>
      </c>
      <c r="G88" s="2" t="s">
        <v>345</v>
      </c>
      <c r="H88" s="2" t="s">
        <v>346</v>
      </c>
      <c r="I88" s="5">
        <v>3</v>
      </c>
      <c r="J88" s="5">
        <v>0</v>
      </c>
      <c r="K88" s="6">
        <v>0</v>
      </c>
      <c r="L88" s="102">
        <v>0</v>
      </c>
      <c r="Q88" s="3"/>
      <c r="R88" s="4"/>
      <c r="S88" s="4"/>
    </row>
    <row r="89" spans="3:19" x14ac:dyDescent="0.25">
      <c r="C89" s="101"/>
      <c r="D89" s="80"/>
      <c r="E89" s="81"/>
      <c r="F89" s="82"/>
      <c r="G89" s="2" t="s">
        <v>347</v>
      </c>
      <c r="H89" s="2" t="s">
        <v>348</v>
      </c>
      <c r="I89" s="5">
        <v>4</v>
      </c>
      <c r="J89" s="5">
        <v>0</v>
      </c>
      <c r="K89" s="6">
        <v>0</v>
      </c>
      <c r="L89" s="102"/>
      <c r="Q89" s="3"/>
      <c r="R89" s="4"/>
      <c r="S89" s="4"/>
    </row>
    <row r="90" spans="3:19" ht="45" x14ac:dyDescent="0.25">
      <c r="C90" s="2" t="s">
        <v>349</v>
      </c>
      <c r="D90" s="6">
        <v>0.18</v>
      </c>
      <c r="E90" s="10" t="s">
        <v>48</v>
      </c>
      <c r="F90" s="1" t="s">
        <v>350</v>
      </c>
      <c r="G90" s="2" t="s">
        <v>351</v>
      </c>
      <c r="H90" s="2" t="s">
        <v>113</v>
      </c>
      <c r="I90" s="6">
        <v>1</v>
      </c>
      <c r="J90" s="6">
        <v>0.96840000000000004</v>
      </c>
      <c r="K90" s="6">
        <v>0.96840000000000004</v>
      </c>
      <c r="L90" s="8">
        <v>0.96799999999999997</v>
      </c>
      <c r="Q90" s="3"/>
      <c r="R90" s="4"/>
      <c r="S90" s="4"/>
    </row>
    <row r="91" spans="3:19" ht="75" x14ac:dyDescent="0.25">
      <c r="C91" s="2" t="s">
        <v>352</v>
      </c>
      <c r="D91" s="6">
        <v>0.01</v>
      </c>
      <c r="E91" s="10" t="s">
        <v>48</v>
      </c>
      <c r="F91" s="1" t="s">
        <v>353</v>
      </c>
      <c r="G91" s="2" t="s">
        <v>354</v>
      </c>
      <c r="H91" s="2" t="s">
        <v>355</v>
      </c>
      <c r="I91" s="6">
        <v>1</v>
      </c>
      <c r="J91" s="6">
        <v>1</v>
      </c>
      <c r="K91" s="6">
        <v>1</v>
      </c>
      <c r="L91" s="8">
        <v>1</v>
      </c>
      <c r="Q91" s="3"/>
      <c r="R91" s="4"/>
      <c r="S91" s="4"/>
    </row>
    <row r="92" spans="3:19" x14ac:dyDescent="0.25">
      <c r="C92" s="76" t="s">
        <v>122</v>
      </c>
      <c r="D92" s="76"/>
      <c r="E92" s="76"/>
      <c r="F92" s="76"/>
      <c r="G92" s="76"/>
      <c r="H92" s="76"/>
      <c r="I92" s="76"/>
      <c r="J92" s="2" t="s">
        <v>123</v>
      </c>
      <c r="K92" s="2" t="s">
        <v>123</v>
      </c>
      <c r="L92" s="7">
        <f>SUMPRODUCT(D22:D91,L22:L91)</f>
        <v>0.49703000000000008</v>
      </c>
      <c r="Q92" s="3" t="s">
        <v>124</v>
      </c>
      <c r="R92" s="4">
        <f>IF(F4="Trimestre I",L92,IF(F4="Trimestre II",#REF!,IF(F4="Trimestre III",#REF!,IF(F4="Trimestre IV",#REF!))))</f>
        <v>0.49703000000000008</v>
      </c>
      <c r="S92" s="4">
        <f>100%-R92</f>
        <v>0.50296999999999992</v>
      </c>
    </row>
    <row r="93" spans="3:19" hidden="1" x14ac:dyDescent="0.25">
      <c r="Q93" s="3"/>
      <c r="R93" s="4" t="s">
        <v>1</v>
      </c>
      <c r="S93" s="4" t="s">
        <v>2</v>
      </c>
    </row>
  </sheetData>
  <sheetProtection algorithmName="SHA-512" hashValue="GEkdoI7SpcVeg3clg29DQ/7+HeGJ6eO63EvGVndYRTpKd12qjOMJv8TaT/N2WMEhzpLCygzlk+nwq1MW3XM3CQ==" saltValue="4d2LJhtFT9BjuiaJLpJyTw==" spinCount="100000" sheet="1" objects="1" scenarios="1"/>
  <mergeCells count="132">
    <mergeCell ref="C22:C24"/>
    <mergeCell ref="D22:D24"/>
    <mergeCell ref="E22:E24"/>
    <mergeCell ref="F22:F24"/>
    <mergeCell ref="L22:L24"/>
    <mergeCell ref="C4:E4"/>
    <mergeCell ref="C19:F19"/>
    <mergeCell ref="Q19:R19"/>
    <mergeCell ref="C27:C28"/>
    <mergeCell ref="D27:D28"/>
    <mergeCell ref="E27:E28"/>
    <mergeCell ref="F27:F28"/>
    <mergeCell ref="L27:L28"/>
    <mergeCell ref="C25:C26"/>
    <mergeCell ref="D25:D26"/>
    <mergeCell ref="E25:E26"/>
    <mergeCell ref="F25:F26"/>
    <mergeCell ref="L25:L26"/>
    <mergeCell ref="C34:C36"/>
    <mergeCell ref="D34:D36"/>
    <mergeCell ref="E34:E36"/>
    <mergeCell ref="F34:F36"/>
    <mergeCell ref="L34:L36"/>
    <mergeCell ref="C31:C32"/>
    <mergeCell ref="D31:D32"/>
    <mergeCell ref="E31:E32"/>
    <mergeCell ref="F31:F32"/>
    <mergeCell ref="L31:L32"/>
    <mergeCell ref="C42:C43"/>
    <mergeCell ref="D42:D43"/>
    <mergeCell ref="E42:E43"/>
    <mergeCell ref="F42:F43"/>
    <mergeCell ref="L42:L43"/>
    <mergeCell ref="C37:C39"/>
    <mergeCell ref="D37:D39"/>
    <mergeCell ref="E37:E39"/>
    <mergeCell ref="F37:F39"/>
    <mergeCell ref="L37:L39"/>
    <mergeCell ref="C46:C48"/>
    <mergeCell ref="D46:D48"/>
    <mergeCell ref="E46:E48"/>
    <mergeCell ref="F46:F48"/>
    <mergeCell ref="L46:L48"/>
    <mergeCell ref="C44:C45"/>
    <mergeCell ref="D44:D45"/>
    <mergeCell ref="E44:E45"/>
    <mergeCell ref="F44:F45"/>
    <mergeCell ref="L44:L45"/>
    <mergeCell ref="C52:C54"/>
    <mergeCell ref="D52:D54"/>
    <mergeCell ref="E52:E54"/>
    <mergeCell ref="F52:F54"/>
    <mergeCell ref="L52:L54"/>
    <mergeCell ref="C49:C51"/>
    <mergeCell ref="D49:D51"/>
    <mergeCell ref="E49:E51"/>
    <mergeCell ref="F49:F51"/>
    <mergeCell ref="L49:L51"/>
    <mergeCell ref="C57:C58"/>
    <mergeCell ref="D57:D58"/>
    <mergeCell ref="E57:E58"/>
    <mergeCell ref="F57:F58"/>
    <mergeCell ref="L57:L58"/>
    <mergeCell ref="C55:C56"/>
    <mergeCell ref="D55:D56"/>
    <mergeCell ref="E55:E56"/>
    <mergeCell ref="F55:F56"/>
    <mergeCell ref="L55:L56"/>
    <mergeCell ref="C61:C62"/>
    <mergeCell ref="D61:D62"/>
    <mergeCell ref="E61:E62"/>
    <mergeCell ref="F61:F62"/>
    <mergeCell ref="L61:L62"/>
    <mergeCell ref="C59:C60"/>
    <mergeCell ref="D59:D60"/>
    <mergeCell ref="E59:E60"/>
    <mergeCell ref="F59:F60"/>
    <mergeCell ref="L59:L60"/>
    <mergeCell ref="C65:C67"/>
    <mergeCell ref="D65:D67"/>
    <mergeCell ref="E65:E67"/>
    <mergeCell ref="F65:F67"/>
    <mergeCell ref="L65:L67"/>
    <mergeCell ref="C63:C64"/>
    <mergeCell ref="D63:D64"/>
    <mergeCell ref="E63:E64"/>
    <mergeCell ref="F63:F64"/>
    <mergeCell ref="L63:L64"/>
    <mergeCell ref="C70:C71"/>
    <mergeCell ref="D70:D71"/>
    <mergeCell ref="E70:E71"/>
    <mergeCell ref="F70:F71"/>
    <mergeCell ref="L70:L71"/>
    <mergeCell ref="C68:C69"/>
    <mergeCell ref="D68:D69"/>
    <mergeCell ref="E68:E69"/>
    <mergeCell ref="F68:F69"/>
    <mergeCell ref="L68:L69"/>
    <mergeCell ref="C75:C76"/>
    <mergeCell ref="D75:D76"/>
    <mergeCell ref="E75:E76"/>
    <mergeCell ref="F75:F76"/>
    <mergeCell ref="L75:L76"/>
    <mergeCell ref="C72:C73"/>
    <mergeCell ref="D72:D73"/>
    <mergeCell ref="E72:E73"/>
    <mergeCell ref="F72:F73"/>
    <mergeCell ref="L72:L73"/>
    <mergeCell ref="C92:I92"/>
    <mergeCell ref="C1:J2"/>
    <mergeCell ref="K1:L2"/>
    <mergeCell ref="A6:A21"/>
    <mergeCell ref="C88:C89"/>
    <mergeCell ref="D88:D89"/>
    <mergeCell ref="E88:E89"/>
    <mergeCell ref="F88:F89"/>
    <mergeCell ref="L88:L89"/>
    <mergeCell ref="C85:C87"/>
    <mergeCell ref="D85:D87"/>
    <mergeCell ref="E85:E87"/>
    <mergeCell ref="F85:F87"/>
    <mergeCell ref="L85:L87"/>
    <mergeCell ref="C83:C84"/>
    <mergeCell ref="D83:D84"/>
    <mergeCell ref="E83:E84"/>
    <mergeCell ref="F83:F84"/>
    <mergeCell ref="L83:L84"/>
    <mergeCell ref="C78:C80"/>
    <mergeCell ref="D78:D80"/>
    <mergeCell ref="E78:E80"/>
    <mergeCell ref="F78:F80"/>
    <mergeCell ref="L78:L80"/>
  </mergeCells>
  <dataValidations count="1">
    <dataValidation type="list" allowBlank="1" sqref="F4" xr:uid="{D245175F-FDA2-4339-8E96-E29E9E870401}">
      <formula1>"Trimestre I,Trimestre II,Trimestre III,Trimestre IV"</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D82BB-36AF-4790-B78C-BBE79961B1CD}">
  <dimension ref="A1:S35"/>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7109375" customWidth="1"/>
    <col min="5" max="5" width="5.5703125" customWidth="1"/>
    <col min="6" max="6" width="56.5703125" customWidth="1"/>
    <col min="7" max="8" width="35.5703125" customWidth="1"/>
    <col min="9" max="9" width="9.7109375" customWidth="1"/>
    <col min="10" max="10" width="11.85546875" customWidth="1"/>
    <col min="11" max="11" width="11.5703125" customWidth="1"/>
    <col min="12" max="12" width="11.42578125" customWidth="1"/>
    <col min="13" max="14" width="11.42578125" hidden="1" customWidth="1"/>
    <col min="15" max="18" width="3" hidden="1" customWidth="1"/>
    <col min="19" max="19" width="0" hidden="1" customWidth="1"/>
    <col min="20" max="16384" width="11.42578125" hidden="1"/>
  </cols>
  <sheetData>
    <row r="1" spans="1:12" ht="12" customHeight="1" x14ac:dyDescent="0.25">
      <c r="C1" s="85" t="s">
        <v>356</v>
      </c>
      <c r="D1" s="86"/>
      <c r="E1" s="86"/>
      <c r="F1" s="86"/>
      <c r="G1" s="86"/>
      <c r="H1" s="86"/>
      <c r="I1" s="86"/>
      <c r="J1" s="87"/>
      <c r="K1" s="72">
        <f>L34</f>
        <v>0.69035000000000002</v>
      </c>
      <c r="L1" s="73"/>
    </row>
    <row r="2" spans="1:12" ht="27" customHeight="1" thickBot="1" x14ac:dyDescent="0.3">
      <c r="C2" s="88"/>
      <c r="D2" s="89"/>
      <c r="E2" s="89"/>
      <c r="F2" s="89"/>
      <c r="G2" s="89"/>
      <c r="H2" s="89"/>
      <c r="I2" s="89"/>
      <c r="J2" s="90"/>
      <c r="K2" s="74"/>
      <c r="L2" s="75"/>
    </row>
    <row r="3" spans="1:12" x14ac:dyDescent="0.25"/>
    <row r="4" spans="1:12" x14ac:dyDescent="0.25">
      <c r="A4" s="19"/>
      <c r="C4" s="76" t="s">
        <v>126</v>
      </c>
      <c r="D4" s="76"/>
      <c r="E4" s="76"/>
      <c r="F4" s="69" t="s">
        <v>35</v>
      </c>
    </row>
    <row r="5" spans="1:12" x14ac:dyDescent="0.25">
      <c r="A5" s="19"/>
    </row>
    <row r="6" spans="1:12" ht="14.45" customHeight="1" x14ac:dyDescent="0.25">
      <c r="A6" s="84" t="s">
        <v>357</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149</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c r="R21" s="3"/>
      <c r="S21" s="4"/>
    </row>
    <row r="22" spans="1:19" ht="30" x14ac:dyDescent="0.25">
      <c r="C22" s="101" t="s">
        <v>47</v>
      </c>
      <c r="D22" s="80">
        <v>0.25</v>
      </c>
      <c r="E22" s="81" t="s">
        <v>48</v>
      </c>
      <c r="F22" s="82" t="s">
        <v>358</v>
      </c>
      <c r="G22" s="2" t="s">
        <v>359</v>
      </c>
      <c r="H22" s="2" t="s">
        <v>360</v>
      </c>
      <c r="I22" s="6">
        <v>0.95</v>
      </c>
      <c r="J22" s="6">
        <v>0.98680000000000001</v>
      </c>
      <c r="K22" s="6">
        <v>1</v>
      </c>
      <c r="L22" s="102">
        <v>0.66400000000000003</v>
      </c>
      <c r="Q22" s="3" t="str">
        <f>C22</f>
        <v>1</v>
      </c>
      <c r="R22" s="4">
        <f>IF(F4="Trimestre I",L22,IF(F4="Trimestre II",#REF!,IF(F4="Trimestre III",#REF!,IF(F4="Trimestre IV",#REF!))))</f>
        <v>0.66400000000000003</v>
      </c>
      <c r="S22" s="4"/>
    </row>
    <row r="23" spans="1:19" ht="30" x14ac:dyDescent="0.25">
      <c r="C23" s="101"/>
      <c r="D23" s="80"/>
      <c r="E23" s="81"/>
      <c r="F23" s="82"/>
      <c r="G23" s="2" t="s">
        <v>361</v>
      </c>
      <c r="H23" s="2" t="s">
        <v>362</v>
      </c>
      <c r="I23" s="6">
        <v>1</v>
      </c>
      <c r="J23" s="6">
        <v>0.32829999999999998</v>
      </c>
      <c r="K23" s="6">
        <v>0.32829999999999998</v>
      </c>
      <c r="L23" s="102"/>
      <c r="Q23" s="3" t="str">
        <f>C24</f>
        <v>2</v>
      </c>
      <c r="R23" s="4">
        <f>IF(F4="Trimestre I",L24,IF(F4="Trimestre II",#REF!,IF(F4="Trimestre III",#REF!,IF(F4="Trimestre IV",#REF!))))</f>
        <v>0.95499999999999996</v>
      </c>
      <c r="S23" s="4"/>
    </row>
    <row r="24" spans="1:19" ht="60" x14ac:dyDescent="0.25">
      <c r="C24" s="101" t="s">
        <v>54</v>
      </c>
      <c r="D24" s="80">
        <v>0.25</v>
      </c>
      <c r="E24" s="81" t="s">
        <v>48</v>
      </c>
      <c r="F24" s="82" t="s">
        <v>363</v>
      </c>
      <c r="G24" s="2" t="s">
        <v>364</v>
      </c>
      <c r="H24" s="2" t="s">
        <v>365</v>
      </c>
      <c r="I24" s="6">
        <v>1</v>
      </c>
      <c r="J24" s="6">
        <v>1.0021</v>
      </c>
      <c r="K24" s="6">
        <v>1</v>
      </c>
      <c r="L24" s="102">
        <v>0.95499999999999996</v>
      </c>
      <c r="Q24" s="3" t="str">
        <f>C27</f>
        <v>3</v>
      </c>
      <c r="R24" s="4">
        <f>IF(F4="Trimestre I",L27,IF(F4="Trimestre II",#REF!,IF(F4="Trimestre III",#REF!,IF(F4="Trimestre IV",#REF!))))</f>
        <v>1</v>
      </c>
      <c r="S24" s="4"/>
    </row>
    <row r="25" spans="1:19" ht="60" x14ac:dyDescent="0.25">
      <c r="C25" s="101"/>
      <c r="D25" s="80"/>
      <c r="E25" s="81"/>
      <c r="F25" s="82"/>
      <c r="G25" s="2" t="s">
        <v>366</v>
      </c>
      <c r="H25" s="2" t="s">
        <v>367</v>
      </c>
      <c r="I25" s="6">
        <v>1</v>
      </c>
      <c r="J25" s="6">
        <v>0.86499999999999999</v>
      </c>
      <c r="K25" s="6">
        <v>0.86499999999999999</v>
      </c>
      <c r="L25" s="102"/>
      <c r="Q25" s="3" t="str">
        <f>C29</f>
        <v>4</v>
      </c>
      <c r="R25" s="4">
        <f>IF(F4="Trimestre I",L29,IF(F4="Trimestre II",#REF!,IF(F4="Trimestre III",#REF!,IF(F4="Trimestre IV",#REF!))))</f>
        <v>0.5</v>
      </c>
      <c r="S25" s="4"/>
    </row>
    <row r="26" spans="1:19" ht="45" x14ac:dyDescent="0.25">
      <c r="C26" s="101"/>
      <c r="D26" s="80"/>
      <c r="E26" s="81"/>
      <c r="F26" s="82"/>
      <c r="G26" s="2" t="s">
        <v>368</v>
      </c>
      <c r="H26" s="2" t="s">
        <v>369</v>
      </c>
      <c r="I26" s="6">
        <v>1</v>
      </c>
      <c r="J26" s="6">
        <v>1</v>
      </c>
      <c r="K26" s="6">
        <v>1</v>
      </c>
      <c r="L26" s="102"/>
      <c r="Q26" s="3" t="str">
        <f>C31</f>
        <v>5</v>
      </c>
      <c r="R26" s="4">
        <f>IF(F4="Trimestre I",L31,IF(F4="Trimestre II",#REF!,IF(F4="Trimestre III",#REF!,IF(F4="Trimestre IV",#REF!))))</f>
        <v>0.156</v>
      </c>
      <c r="S26" s="4"/>
    </row>
    <row r="27" spans="1:19" ht="60" x14ac:dyDescent="0.25">
      <c r="C27" s="101" t="s">
        <v>136</v>
      </c>
      <c r="D27" s="80">
        <v>0.2</v>
      </c>
      <c r="E27" s="81" t="s">
        <v>48</v>
      </c>
      <c r="F27" s="82" t="s">
        <v>370</v>
      </c>
      <c r="G27" s="2" t="s">
        <v>371</v>
      </c>
      <c r="H27" s="2" t="s">
        <v>365</v>
      </c>
      <c r="I27" s="6">
        <v>1</v>
      </c>
      <c r="J27" s="6">
        <v>1</v>
      </c>
      <c r="K27" s="6">
        <v>1</v>
      </c>
      <c r="L27" s="102">
        <v>1</v>
      </c>
      <c r="Q27" s="3" t="str">
        <f>C33</f>
        <v>6</v>
      </c>
      <c r="R27" s="4">
        <f>IF(F4="Trimestre I",L33,IF(F4="Trimestre II",#REF!,IF(F4="Trimestre III",#REF!,IF(F4="Trimestre IV",#REF!))))</f>
        <v>0.2</v>
      </c>
      <c r="S27" s="4"/>
    </row>
    <row r="28" spans="1:19" ht="45" x14ac:dyDescent="0.25">
      <c r="C28" s="101"/>
      <c r="D28" s="80"/>
      <c r="E28" s="81"/>
      <c r="F28" s="82"/>
      <c r="G28" s="2" t="s">
        <v>372</v>
      </c>
      <c r="H28" s="2" t="s">
        <v>373</v>
      </c>
      <c r="I28" s="6">
        <v>1</v>
      </c>
      <c r="J28" s="6">
        <v>1</v>
      </c>
      <c r="K28" s="6">
        <v>1</v>
      </c>
      <c r="L28" s="102"/>
      <c r="Q28" s="3"/>
      <c r="R28" s="4"/>
      <c r="S28" s="4"/>
    </row>
    <row r="29" spans="1:19" ht="45" x14ac:dyDescent="0.25">
      <c r="C29" s="101" t="s">
        <v>57</v>
      </c>
      <c r="D29" s="80">
        <v>0.1</v>
      </c>
      <c r="E29" s="81" t="s">
        <v>48</v>
      </c>
      <c r="F29" s="82" t="s">
        <v>374</v>
      </c>
      <c r="G29" s="2" t="s">
        <v>375</v>
      </c>
      <c r="H29" s="2" t="s">
        <v>376</v>
      </c>
      <c r="I29" s="6">
        <v>1</v>
      </c>
      <c r="J29" s="6">
        <v>0</v>
      </c>
      <c r="K29" s="6">
        <v>0</v>
      </c>
      <c r="L29" s="102">
        <v>0.5</v>
      </c>
      <c r="Q29" s="3"/>
      <c r="R29" s="4"/>
      <c r="S29" s="4"/>
    </row>
    <row r="30" spans="1:19" ht="45" x14ac:dyDescent="0.25">
      <c r="C30" s="101"/>
      <c r="D30" s="80"/>
      <c r="E30" s="81"/>
      <c r="F30" s="82"/>
      <c r="G30" s="2" t="s">
        <v>377</v>
      </c>
      <c r="H30" s="2" t="s">
        <v>378</v>
      </c>
      <c r="I30" s="6">
        <v>1</v>
      </c>
      <c r="J30" s="6">
        <v>1</v>
      </c>
      <c r="K30" s="6">
        <v>1</v>
      </c>
      <c r="L30" s="102"/>
      <c r="Q30" s="3"/>
      <c r="R30" s="4"/>
      <c r="S30" s="4"/>
    </row>
    <row r="31" spans="1:19" ht="30" x14ac:dyDescent="0.25">
      <c r="C31" s="101" t="s">
        <v>143</v>
      </c>
      <c r="D31" s="80">
        <v>0.1</v>
      </c>
      <c r="E31" s="81" t="s">
        <v>48</v>
      </c>
      <c r="F31" s="82" t="s">
        <v>379</v>
      </c>
      <c r="G31" s="2" t="s">
        <v>361</v>
      </c>
      <c r="H31" s="2" t="s">
        <v>362</v>
      </c>
      <c r="I31" s="6">
        <v>1</v>
      </c>
      <c r="J31" s="6">
        <v>0.31209999999999999</v>
      </c>
      <c r="K31" s="6">
        <v>0.31209999999999999</v>
      </c>
      <c r="L31" s="102">
        <v>0.156</v>
      </c>
      <c r="Q31" s="3"/>
      <c r="R31" s="4"/>
      <c r="S31" s="4"/>
    </row>
    <row r="32" spans="1:19" ht="30" x14ac:dyDescent="0.25">
      <c r="C32" s="101"/>
      <c r="D32" s="80"/>
      <c r="E32" s="81"/>
      <c r="F32" s="82"/>
      <c r="G32" s="2" t="s">
        <v>380</v>
      </c>
      <c r="H32" s="2" t="s">
        <v>381</v>
      </c>
      <c r="I32" s="6">
        <v>1</v>
      </c>
      <c r="J32" s="6">
        <v>0</v>
      </c>
      <c r="K32" s="6">
        <v>0</v>
      </c>
      <c r="L32" s="102"/>
      <c r="Q32" s="3"/>
      <c r="R32" s="4"/>
      <c r="S32" s="4"/>
    </row>
    <row r="33" spans="3:19" ht="180" x14ac:dyDescent="0.25">
      <c r="C33" s="2" t="s">
        <v>163</v>
      </c>
      <c r="D33" s="6">
        <v>0.1</v>
      </c>
      <c r="E33" s="10" t="s">
        <v>48</v>
      </c>
      <c r="F33" s="1" t="s">
        <v>117</v>
      </c>
      <c r="G33" s="2" t="s">
        <v>354</v>
      </c>
      <c r="H33" s="2" t="s">
        <v>355</v>
      </c>
      <c r="I33" s="6">
        <v>1</v>
      </c>
      <c r="J33" s="6">
        <v>0.2</v>
      </c>
      <c r="K33" s="6">
        <v>0.2</v>
      </c>
      <c r="L33" s="8">
        <v>0.2</v>
      </c>
      <c r="Q33" s="3"/>
      <c r="R33" s="4"/>
      <c r="S33" s="4"/>
    </row>
    <row r="34" spans="3:19" x14ac:dyDescent="0.25">
      <c r="C34" s="76" t="s">
        <v>122</v>
      </c>
      <c r="D34" s="76"/>
      <c r="E34" s="76"/>
      <c r="F34" s="76"/>
      <c r="G34" s="76"/>
      <c r="H34" s="76"/>
      <c r="I34" s="76"/>
      <c r="J34" s="2" t="s">
        <v>123</v>
      </c>
      <c r="K34" s="2" t="s">
        <v>123</v>
      </c>
      <c r="L34" s="7">
        <f>SUMPRODUCT(D22:D33,L22:L33)</f>
        <v>0.69035000000000002</v>
      </c>
      <c r="Q34" s="3" t="s">
        <v>124</v>
      </c>
      <c r="R34" s="4">
        <f>IF(F4="Trimestre I",L34,IF(F4="Trimestre II",#REF!,IF(F4="Trimestre III",#REF!,IF(F4="Trimestre IV",#REF!))))</f>
        <v>0.69035000000000002</v>
      </c>
      <c r="S34" s="4">
        <f>100%-R34</f>
        <v>0.30964999999999998</v>
      </c>
    </row>
    <row r="35" spans="3:19" hidden="1" x14ac:dyDescent="0.25">
      <c r="Q35" s="3"/>
      <c r="R35" s="4" t="s">
        <v>1</v>
      </c>
      <c r="S35" s="4" t="s">
        <v>2</v>
      </c>
    </row>
  </sheetData>
  <sheetProtection algorithmName="SHA-512" hashValue="KAmKv0J4dMS2SHZUpbVoacaF0WJJWXRok3UgCE/UCHfr8aldj2H9p+LIhe3wn41UOCkJOWlNI6UJp/9Hf+WnEA==" saltValue="Act2ped+MYHo6NQEeeAkxw==" spinCount="100000" sheet="1" objects="1" scenarios="1"/>
  <mergeCells count="32">
    <mergeCell ref="K1:L2"/>
    <mergeCell ref="C1:J2"/>
    <mergeCell ref="C4:E4"/>
    <mergeCell ref="C19:F19"/>
    <mergeCell ref="A6:A21"/>
    <mergeCell ref="Q19:R19"/>
    <mergeCell ref="C22:C23"/>
    <mergeCell ref="D22:D23"/>
    <mergeCell ref="E22:E23"/>
    <mergeCell ref="F22:F23"/>
    <mergeCell ref="L22:L23"/>
    <mergeCell ref="C24:C26"/>
    <mergeCell ref="D24:D26"/>
    <mergeCell ref="E24:E26"/>
    <mergeCell ref="F24:F26"/>
    <mergeCell ref="L24:L26"/>
    <mergeCell ref="C27:C28"/>
    <mergeCell ref="D27:D28"/>
    <mergeCell ref="E27:E28"/>
    <mergeCell ref="F27:F28"/>
    <mergeCell ref="L27:L28"/>
    <mergeCell ref="C29:C30"/>
    <mergeCell ref="D29:D30"/>
    <mergeCell ref="E29:E30"/>
    <mergeCell ref="F29:F30"/>
    <mergeCell ref="L29:L30"/>
    <mergeCell ref="L31:L32"/>
    <mergeCell ref="C34:I34"/>
    <mergeCell ref="C31:C32"/>
    <mergeCell ref="D31:D32"/>
    <mergeCell ref="E31:E32"/>
    <mergeCell ref="F31:F32"/>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BF8DB-7107-465B-BD4C-000E2363CA49}">
  <dimension ref="A1:S40"/>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9.5703125" customWidth="1"/>
    <col min="5" max="5" width="5.5703125" customWidth="1"/>
    <col min="6" max="6" width="56.5703125" customWidth="1"/>
    <col min="7" max="8" width="35.5703125" customWidth="1"/>
    <col min="9" max="9" width="10.42578125" customWidth="1"/>
    <col min="10" max="11" width="10.7109375" customWidth="1"/>
    <col min="12" max="12" width="13.28515625" customWidth="1"/>
    <col min="13" max="14" width="11.42578125" hidden="1" customWidth="1"/>
    <col min="15" max="18" width="3" hidden="1" customWidth="1"/>
    <col min="19" max="19" width="0" hidden="1" customWidth="1"/>
    <col min="20" max="16384" width="11.42578125" hidden="1"/>
  </cols>
  <sheetData>
    <row r="1" spans="1:12" ht="12" customHeight="1" x14ac:dyDescent="0.25">
      <c r="C1" s="95" t="s">
        <v>382</v>
      </c>
      <c r="D1" s="96"/>
      <c r="E1" s="96"/>
      <c r="F1" s="96"/>
      <c r="G1" s="96"/>
      <c r="H1" s="96"/>
      <c r="I1" s="96"/>
      <c r="J1" s="97"/>
      <c r="K1" s="72">
        <f>L39</f>
        <v>0.9830000000000001</v>
      </c>
      <c r="L1" s="73"/>
    </row>
    <row r="2" spans="1:12" ht="27" customHeight="1" thickBot="1" x14ac:dyDescent="0.3">
      <c r="C2" s="98"/>
      <c r="D2" s="99"/>
      <c r="E2" s="99"/>
      <c r="F2" s="99"/>
      <c r="G2" s="99"/>
      <c r="H2" s="99"/>
      <c r="I2" s="99"/>
      <c r="J2" s="100"/>
      <c r="K2" s="74"/>
      <c r="L2" s="75"/>
    </row>
    <row r="3" spans="1:12" x14ac:dyDescent="0.25"/>
    <row r="4" spans="1:12" x14ac:dyDescent="0.25">
      <c r="A4" s="19"/>
      <c r="C4" s="76" t="s">
        <v>34</v>
      </c>
      <c r="D4" s="76"/>
      <c r="E4" s="76"/>
      <c r="F4" s="69" t="s">
        <v>35</v>
      </c>
    </row>
    <row r="5" spans="1:12" x14ac:dyDescent="0.25">
      <c r="A5" s="19"/>
    </row>
    <row r="6" spans="1:12" ht="14.45" customHeight="1" x14ac:dyDescent="0.25">
      <c r="A6" s="84" t="s">
        <v>383</v>
      </c>
    </row>
    <row r="7" spans="1:12" x14ac:dyDescent="0.25">
      <c r="A7" s="84"/>
    </row>
    <row r="8" spans="1:12" x14ac:dyDescent="0.25">
      <c r="A8" s="84"/>
    </row>
    <row r="9" spans="1:12" x14ac:dyDescent="0.25">
      <c r="A9" s="84"/>
    </row>
    <row r="10" spans="1:12" x14ac:dyDescent="0.25">
      <c r="A10" s="84"/>
    </row>
    <row r="11" spans="1:12"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x14ac:dyDescent="0.25">
      <c r="A19" s="84"/>
      <c r="C19" s="77" t="s">
        <v>36</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83.1" customHeight="1" x14ac:dyDescent="0.25">
      <c r="C22" s="2" t="s">
        <v>47</v>
      </c>
      <c r="D22" s="6">
        <v>0.1</v>
      </c>
      <c r="E22" s="10" t="s">
        <v>48</v>
      </c>
      <c r="F22" s="1" t="s">
        <v>384</v>
      </c>
      <c r="G22" s="2" t="s">
        <v>385</v>
      </c>
      <c r="H22" s="2" t="s">
        <v>386</v>
      </c>
      <c r="I22" s="6">
        <v>1</v>
      </c>
      <c r="J22" s="6">
        <v>1</v>
      </c>
      <c r="K22" s="6">
        <v>1</v>
      </c>
      <c r="L22" s="8">
        <v>1</v>
      </c>
      <c r="Q22" s="3" t="str">
        <f>C22</f>
        <v>1</v>
      </c>
      <c r="R22" s="4">
        <f>IF(F4="Trimestre I",L22,IF(F4="Trimestre II",#REF!,IF(F4="Trimestre III",#REF!,IF(F4="Trimestre IV",#REF!))))</f>
        <v>1</v>
      </c>
      <c r="S22" s="4"/>
    </row>
    <row r="23" spans="1:19" ht="78.75" x14ac:dyDescent="0.25">
      <c r="C23" s="2" t="s">
        <v>54</v>
      </c>
      <c r="D23" s="6">
        <v>0.05</v>
      </c>
      <c r="E23" s="10" t="s">
        <v>48</v>
      </c>
      <c r="F23" s="1" t="s">
        <v>387</v>
      </c>
      <c r="G23" s="2" t="s">
        <v>388</v>
      </c>
      <c r="H23" s="2" t="s">
        <v>389</v>
      </c>
      <c r="I23" s="6">
        <v>1</v>
      </c>
      <c r="J23" s="6">
        <v>1</v>
      </c>
      <c r="K23" s="6">
        <v>1</v>
      </c>
      <c r="L23" s="8">
        <v>1</v>
      </c>
      <c r="Q23" s="3" t="str">
        <f>C23</f>
        <v>2</v>
      </c>
      <c r="R23" s="4">
        <f>IF(F4="Trimestre I",L23,IF(F4="Trimestre II",#REF!,IF(F4="Trimestre III",#REF!,IF(F4="Trimestre IV",#REF!))))</f>
        <v>1</v>
      </c>
      <c r="S23" s="4"/>
    </row>
    <row r="24" spans="1:19" ht="45" x14ac:dyDescent="0.25">
      <c r="C24" s="101" t="s">
        <v>136</v>
      </c>
      <c r="D24" s="80">
        <v>0.02</v>
      </c>
      <c r="E24" s="81" t="s">
        <v>48</v>
      </c>
      <c r="F24" s="82" t="s">
        <v>390</v>
      </c>
      <c r="G24" s="2" t="s">
        <v>391</v>
      </c>
      <c r="H24" s="2" t="s">
        <v>392</v>
      </c>
      <c r="I24" s="6">
        <v>1</v>
      </c>
      <c r="J24" s="6">
        <v>1</v>
      </c>
      <c r="K24" s="6">
        <v>1</v>
      </c>
      <c r="L24" s="102">
        <v>1</v>
      </c>
      <c r="Q24" s="3" t="str">
        <f>C24</f>
        <v>3</v>
      </c>
      <c r="R24" s="4">
        <f>IF(F4="Trimestre I",L24,IF(F4="Trimestre II",#REF!,IF(F4="Trimestre III",#REF!,IF(F4="Trimestre IV",#REF!))))</f>
        <v>1</v>
      </c>
      <c r="S24" s="4"/>
    </row>
    <row r="25" spans="1:19" ht="63.6" customHeight="1" x14ac:dyDescent="0.25">
      <c r="C25" s="101"/>
      <c r="D25" s="80"/>
      <c r="E25" s="81"/>
      <c r="F25" s="82"/>
      <c r="G25" s="2" t="s">
        <v>393</v>
      </c>
      <c r="H25" s="2" t="s">
        <v>394</v>
      </c>
      <c r="I25" s="6">
        <v>1</v>
      </c>
      <c r="J25" s="6">
        <v>1</v>
      </c>
      <c r="K25" s="6">
        <v>1</v>
      </c>
      <c r="L25" s="102"/>
      <c r="Q25" s="3" t="str">
        <f>C26</f>
        <v>4</v>
      </c>
      <c r="R25" s="4">
        <f>IF(F4="Trimestre I",L26,IF(F4="Trimestre II",#REF!,IF(F4="Trimestre III",#REF!,IF(F4="Trimestre IV",#REF!))))</f>
        <v>1</v>
      </c>
      <c r="S25" s="4"/>
    </row>
    <row r="26" spans="1:19" ht="78.75" x14ac:dyDescent="0.25">
      <c r="C26" s="2" t="s">
        <v>57</v>
      </c>
      <c r="D26" s="6">
        <v>0.23</v>
      </c>
      <c r="E26" s="10" t="s">
        <v>48</v>
      </c>
      <c r="F26" s="1" t="s">
        <v>395</v>
      </c>
      <c r="G26" s="2" t="s">
        <v>396</v>
      </c>
      <c r="H26" s="2" t="s">
        <v>397</v>
      </c>
      <c r="I26" s="6">
        <v>1</v>
      </c>
      <c r="J26" s="6">
        <v>1</v>
      </c>
      <c r="K26" s="6">
        <v>1</v>
      </c>
      <c r="L26" s="8">
        <v>1</v>
      </c>
      <c r="Q26" s="3" t="str">
        <f>C27</f>
        <v>5</v>
      </c>
      <c r="R26" s="4">
        <f>IF(F4="Trimestre I",L27,IF(F4="Trimestre II",#REF!,IF(F4="Trimestre III",#REF!,IF(F4="Trimestre IV",#REF!))))</f>
        <v>0.93400000000000005</v>
      </c>
      <c r="S26" s="4"/>
    </row>
    <row r="27" spans="1:19" ht="30" x14ac:dyDescent="0.25">
      <c r="C27" s="101" t="s">
        <v>143</v>
      </c>
      <c r="D27" s="80">
        <v>0.1</v>
      </c>
      <c r="E27" s="81" t="s">
        <v>48</v>
      </c>
      <c r="F27" s="82" t="s">
        <v>398</v>
      </c>
      <c r="G27" s="2" t="s">
        <v>399</v>
      </c>
      <c r="H27" s="2" t="s">
        <v>400</v>
      </c>
      <c r="I27" s="6">
        <v>1</v>
      </c>
      <c r="J27" s="6">
        <v>1</v>
      </c>
      <c r="K27" s="6">
        <v>1</v>
      </c>
      <c r="L27" s="102">
        <v>0.93400000000000005</v>
      </c>
      <c r="Q27" s="3" t="str">
        <f>C30</f>
        <v>6</v>
      </c>
      <c r="R27" s="4">
        <f>IF(F4="Trimestre I",L30,IF(F4="Trimestre II",#REF!,IF(F4="Trimestre III",#REF!,IF(F4="Trimestre IV",#REF!))))</f>
        <v>1</v>
      </c>
      <c r="S27" s="4"/>
    </row>
    <row r="28" spans="1:19" ht="45" x14ac:dyDescent="0.25">
      <c r="C28" s="101"/>
      <c r="D28" s="80"/>
      <c r="E28" s="81"/>
      <c r="F28" s="82"/>
      <c r="G28" s="2" t="s">
        <v>401</v>
      </c>
      <c r="H28" s="2" t="s">
        <v>402</v>
      </c>
      <c r="I28" s="6">
        <v>1</v>
      </c>
      <c r="J28" s="6">
        <v>0.80469999999999997</v>
      </c>
      <c r="K28" s="6">
        <v>0.80469999999999997</v>
      </c>
      <c r="L28" s="102"/>
      <c r="Q28" s="3" t="str">
        <f>C31</f>
        <v>8</v>
      </c>
      <c r="R28" s="4">
        <f>IF(F4="Trimestre I",L31,IF(F4="Trimestre II",#REF!,IF(F4="Trimestre III",#REF!,IF(F4="Trimestre IV",#REF!))))</f>
        <v>1</v>
      </c>
      <c r="S28" s="4"/>
    </row>
    <row r="29" spans="1:19" ht="45" x14ac:dyDescent="0.25">
      <c r="C29" s="101"/>
      <c r="D29" s="80"/>
      <c r="E29" s="81"/>
      <c r="F29" s="82"/>
      <c r="G29" s="2" t="s">
        <v>403</v>
      </c>
      <c r="H29" s="2" t="s">
        <v>404</v>
      </c>
      <c r="I29" s="6">
        <v>1</v>
      </c>
      <c r="J29" s="6">
        <v>1</v>
      </c>
      <c r="K29" s="6">
        <v>1</v>
      </c>
      <c r="L29" s="102"/>
      <c r="Q29" s="3" t="str">
        <f>C32</f>
        <v>9</v>
      </c>
      <c r="R29" s="4">
        <f>IF(F4="Trimestre I",L32,IF(F4="Trimestre II",#REF!,IF(F4="Trimestre III",#REF!,IF(F4="Trimestre IV",#REF!))))</f>
        <v>0.95199999999999996</v>
      </c>
      <c r="S29" s="4"/>
    </row>
    <row r="30" spans="1:19" ht="78.75" x14ac:dyDescent="0.25">
      <c r="C30" s="2" t="s">
        <v>163</v>
      </c>
      <c r="D30" s="6">
        <v>0.05</v>
      </c>
      <c r="E30" s="10" t="s">
        <v>48</v>
      </c>
      <c r="F30" s="1" t="s">
        <v>405</v>
      </c>
      <c r="G30" s="2" t="s">
        <v>406</v>
      </c>
      <c r="H30" s="2" t="s">
        <v>407</v>
      </c>
      <c r="I30" s="6">
        <v>1</v>
      </c>
      <c r="J30" s="6">
        <v>1</v>
      </c>
      <c r="K30" s="6">
        <v>1</v>
      </c>
      <c r="L30" s="8">
        <v>1</v>
      </c>
      <c r="Q30" s="3" t="str">
        <f>C34</f>
        <v>11</v>
      </c>
      <c r="R30" s="4">
        <f>IF(F4="Trimestre I",L34,IF(F4="Trimestre II",#REF!,IF(F4="Trimestre III",#REF!,IF(F4="Trimestre IV",#REF!))))</f>
        <v>1</v>
      </c>
      <c r="S30" s="4"/>
    </row>
    <row r="31" spans="1:19" ht="78.75" x14ac:dyDescent="0.25">
      <c r="C31" s="2" t="s">
        <v>64</v>
      </c>
      <c r="D31" s="6">
        <v>0.1</v>
      </c>
      <c r="E31" s="10" t="s">
        <v>48</v>
      </c>
      <c r="F31" s="1" t="s">
        <v>408</v>
      </c>
      <c r="G31" s="2" t="s">
        <v>409</v>
      </c>
      <c r="H31" s="2" t="s">
        <v>410</v>
      </c>
      <c r="I31" s="6">
        <v>1</v>
      </c>
      <c r="J31" s="6">
        <v>1</v>
      </c>
      <c r="K31" s="6">
        <v>1</v>
      </c>
      <c r="L31" s="8">
        <v>1</v>
      </c>
      <c r="Q31" s="3" t="str">
        <f>C36</f>
        <v>12</v>
      </c>
      <c r="R31" s="4">
        <f>IF(F4="Trimestre I",L36,IF(F4="Trimestre II",#REF!,IF(F4="Trimestre III",#REF!,IF(F4="Trimestre IV",#REF!))))</f>
        <v>0.92</v>
      </c>
      <c r="S31" s="4"/>
    </row>
    <row r="32" spans="1:19" ht="45" x14ac:dyDescent="0.25">
      <c r="C32" s="101" t="s">
        <v>67</v>
      </c>
      <c r="D32" s="80">
        <v>0.05</v>
      </c>
      <c r="E32" s="81" t="s">
        <v>48</v>
      </c>
      <c r="F32" s="82" t="s">
        <v>411</v>
      </c>
      <c r="G32" s="2" t="s">
        <v>412</v>
      </c>
      <c r="H32" s="2" t="s">
        <v>413</v>
      </c>
      <c r="I32" s="6">
        <v>1</v>
      </c>
      <c r="J32" s="6">
        <v>0.90549999999999997</v>
      </c>
      <c r="K32" s="6">
        <v>0.90549999999999997</v>
      </c>
      <c r="L32" s="102">
        <v>0.95199999999999996</v>
      </c>
      <c r="Q32" s="3" t="str">
        <f>C37</f>
        <v>13</v>
      </c>
      <c r="R32" s="4">
        <f>IF(F4="Trimestre I",L37,IF(F4="Trimestre II",#REF!,IF(F4="Trimestre III",#REF!,IF(F4="Trimestre IV",#REF!))))</f>
        <v>1</v>
      </c>
      <c r="S32" s="4"/>
    </row>
    <row r="33" spans="3:19" ht="45" x14ac:dyDescent="0.25">
      <c r="C33" s="101"/>
      <c r="D33" s="80"/>
      <c r="E33" s="81"/>
      <c r="F33" s="82"/>
      <c r="G33" s="2" t="s">
        <v>414</v>
      </c>
      <c r="H33" s="2" t="s">
        <v>415</v>
      </c>
      <c r="I33" s="6">
        <v>1</v>
      </c>
      <c r="J33" s="6">
        <v>1</v>
      </c>
      <c r="K33" s="6">
        <v>1</v>
      </c>
      <c r="L33" s="102"/>
      <c r="Q33" s="3" t="str">
        <f>C38</f>
        <v>14</v>
      </c>
      <c r="R33" s="4">
        <f>IF(F4="Trimestre I",L38,IF(F4="Trimestre II",#REF!,IF(F4="Trimestre III",#REF!,IF(F4="Trimestre IV",#REF!))))</f>
        <v>1</v>
      </c>
      <c r="S33" s="4"/>
    </row>
    <row r="34" spans="3:19" ht="45" x14ac:dyDescent="0.25">
      <c r="C34" s="101" t="s">
        <v>217</v>
      </c>
      <c r="D34" s="80">
        <v>0.05</v>
      </c>
      <c r="E34" s="81" t="s">
        <v>48</v>
      </c>
      <c r="F34" s="82" t="s">
        <v>416</v>
      </c>
      <c r="G34" s="2" t="s">
        <v>115</v>
      </c>
      <c r="H34" s="2" t="s">
        <v>116</v>
      </c>
      <c r="I34" s="6">
        <v>1</v>
      </c>
      <c r="J34" s="6">
        <v>1</v>
      </c>
      <c r="K34" s="6">
        <v>1</v>
      </c>
      <c r="L34" s="102">
        <v>1</v>
      </c>
      <c r="Q34" s="3"/>
      <c r="R34" s="4"/>
      <c r="S34" s="4"/>
    </row>
    <row r="35" spans="3:19" ht="60" x14ac:dyDescent="0.25">
      <c r="C35" s="101"/>
      <c r="D35" s="80"/>
      <c r="E35" s="81"/>
      <c r="F35" s="82"/>
      <c r="G35" s="2" t="s">
        <v>417</v>
      </c>
      <c r="H35" s="2" t="s">
        <v>418</v>
      </c>
      <c r="I35" s="6">
        <v>1</v>
      </c>
      <c r="J35" s="6">
        <v>1</v>
      </c>
      <c r="K35" s="6">
        <v>1</v>
      </c>
      <c r="L35" s="102"/>
      <c r="Q35" s="3"/>
      <c r="R35" s="4"/>
      <c r="S35" s="4"/>
    </row>
    <row r="36" spans="3:19" ht="78.75" x14ac:dyDescent="0.25">
      <c r="C36" s="2" t="s">
        <v>167</v>
      </c>
      <c r="D36" s="6">
        <v>0.1</v>
      </c>
      <c r="E36" s="10" t="s">
        <v>48</v>
      </c>
      <c r="F36" s="1" t="s">
        <v>419</v>
      </c>
      <c r="G36" s="2" t="s">
        <v>95</v>
      </c>
      <c r="H36" s="2" t="s">
        <v>113</v>
      </c>
      <c r="I36" s="6">
        <v>1</v>
      </c>
      <c r="J36" s="6">
        <v>0.92</v>
      </c>
      <c r="K36" s="6">
        <v>0.92</v>
      </c>
      <c r="L36" s="8">
        <v>0.92</v>
      </c>
      <c r="Q36" s="3"/>
      <c r="R36" s="4"/>
      <c r="S36" s="4"/>
    </row>
    <row r="37" spans="3:19" ht="78.75" x14ac:dyDescent="0.25">
      <c r="C37" s="2" t="s">
        <v>76</v>
      </c>
      <c r="D37" s="6">
        <v>0.1</v>
      </c>
      <c r="E37" s="10" t="s">
        <v>48</v>
      </c>
      <c r="F37" s="1" t="s">
        <v>420</v>
      </c>
      <c r="G37" s="2" t="s">
        <v>421</v>
      </c>
      <c r="H37" s="2" t="s">
        <v>422</v>
      </c>
      <c r="I37" s="6">
        <v>1</v>
      </c>
      <c r="J37" s="6">
        <v>1</v>
      </c>
      <c r="K37" s="6">
        <v>1</v>
      </c>
      <c r="L37" s="8">
        <v>1</v>
      </c>
      <c r="Q37" s="3"/>
      <c r="R37" s="4"/>
      <c r="S37" s="4"/>
    </row>
    <row r="38" spans="3:19" ht="180" x14ac:dyDescent="0.25">
      <c r="C38" s="2" t="s">
        <v>79</v>
      </c>
      <c r="D38" s="6">
        <v>0.05</v>
      </c>
      <c r="E38" s="10" t="s">
        <v>48</v>
      </c>
      <c r="F38" s="1" t="s">
        <v>117</v>
      </c>
      <c r="G38" s="2" t="s">
        <v>423</v>
      </c>
      <c r="H38" s="2" t="s">
        <v>355</v>
      </c>
      <c r="I38" s="6">
        <v>1</v>
      </c>
      <c r="J38" s="6">
        <v>1</v>
      </c>
      <c r="K38" s="6">
        <v>1</v>
      </c>
      <c r="L38" s="8">
        <v>1</v>
      </c>
      <c r="Q38" s="3"/>
      <c r="R38" s="4"/>
      <c r="S38" s="4"/>
    </row>
    <row r="39" spans="3:19" x14ac:dyDescent="0.25">
      <c r="C39" s="76" t="s">
        <v>122</v>
      </c>
      <c r="D39" s="76"/>
      <c r="E39" s="76"/>
      <c r="F39" s="76"/>
      <c r="G39" s="76"/>
      <c r="H39" s="76"/>
      <c r="I39" s="76"/>
      <c r="J39" s="2" t="s">
        <v>123</v>
      </c>
      <c r="K39" s="2" t="s">
        <v>123</v>
      </c>
      <c r="L39" s="7">
        <f>SUMPRODUCT(D22:D38,L22:L38)</f>
        <v>0.9830000000000001</v>
      </c>
      <c r="Q39" s="3" t="s">
        <v>124</v>
      </c>
      <c r="R39" s="4">
        <f>IF(F4="Trimestre I",L39,IF(F4="Trimestre II",#REF!,IF(F4="Trimestre III",#REF!,IF(F4="Trimestre IV",#REF!))))</f>
        <v>0.9830000000000001</v>
      </c>
      <c r="S39" s="4">
        <f>100%-R39</f>
        <v>1.6999999999999904E-2</v>
      </c>
    </row>
    <row r="40" spans="3:19" ht="14.1" hidden="1" customHeight="1" x14ac:dyDescent="0.25">
      <c r="Q40" s="3"/>
      <c r="R40" s="4" t="s">
        <v>1</v>
      </c>
      <c r="S40" s="4" t="s">
        <v>2</v>
      </c>
    </row>
  </sheetData>
  <sheetProtection algorithmName="SHA-512" hashValue="0os0NemLGV7VEOCrecGwW0o8g/8cvwLkwO/68dS8jnVecsYcdOol7bKyEiI7bi1lsGs1+2/egiF5hwu0kvDifQ==" saltValue="DXmM1/nkmx762J32BmcqIw==" spinCount="100000" sheet="1" objects="1" scenarios="1"/>
  <mergeCells count="27">
    <mergeCell ref="K1:L2"/>
    <mergeCell ref="C1:J2"/>
    <mergeCell ref="C4:E4"/>
    <mergeCell ref="C19:F19"/>
    <mergeCell ref="A6:A21"/>
    <mergeCell ref="Q19:R19"/>
    <mergeCell ref="C24:C25"/>
    <mergeCell ref="D24:D25"/>
    <mergeCell ref="E24:E25"/>
    <mergeCell ref="F24:F25"/>
    <mergeCell ref="L24:L25"/>
    <mergeCell ref="C27:C29"/>
    <mergeCell ref="D27:D29"/>
    <mergeCell ref="E27:E29"/>
    <mergeCell ref="F27:F29"/>
    <mergeCell ref="L27:L29"/>
    <mergeCell ref="C32:C33"/>
    <mergeCell ref="D32:D33"/>
    <mergeCell ref="E32:E33"/>
    <mergeCell ref="F32:F33"/>
    <mergeCell ref="L32:L33"/>
    <mergeCell ref="L34:L35"/>
    <mergeCell ref="C39:I39"/>
    <mergeCell ref="C34:C35"/>
    <mergeCell ref="D34:D35"/>
    <mergeCell ref="E34:E35"/>
    <mergeCell ref="F34:F35"/>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E804-B3A0-4270-934D-E91395702036}">
  <dimension ref="A1:XFC59"/>
  <sheetViews>
    <sheetView showGridLines="0" showRowColHeaders="0" zoomScale="70" zoomScaleNormal="70" workbookViewId="0">
      <pane ySplit="21" topLeftCell="A22" activePane="bottomLeft" state="frozenSplit"/>
      <selection pane="bottomLeft"/>
    </sheetView>
  </sheetViews>
  <sheetFormatPr baseColWidth="10" defaultColWidth="0" defaultRowHeight="15" zeroHeight="1" x14ac:dyDescent="0.25"/>
  <cols>
    <col min="1" max="1" width="61.5703125" customWidth="1"/>
    <col min="2" max="2" width="3" customWidth="1"/>
    <col min="3" max="3" width="4" customWidth="1"/>
    <col min="4" max="4" width="8" customWidth="1"/>
    <col min="5" max="5" width="5.5703125" customWidth="1"/>
    <col min="6" max="6" width="56.5703125" customWidth="1"/>
    <col min="7" max="8" width="35.5703125" customWidth="1"/>
    <col min="9" max="9" width="9.5703125" customWidth="1"/>
    <col min="10" max="10" width="11.5703125" customWidth="1"/>
    <col min="11" max="11" width="10.7109375" customWidth="1"/>
    <col min="12" max="12" width="10.5703125" customWidth="1"/>
    <col min="13" max="14" width="11.42578125" hidden="1" customWidth="1"/>
    <col min="15" max="18" width="3" hidden="1" customWidth="1"/>
    <col min="19" max="19" width="0" hidden="1" customWidth="1"/>
    <col min="20" max="16383" width="11.42578125" hidden="1"/>
    <col min="16384" max="16384" width="4.42578125" hidden="1" customWidth="1"/>
  </cols>
  <sheetData>
    <row r="1" spans="1:12" ht="12" customHeight="1" x14ac:dyDescent="0.25">
      <c r="C1" s="95" t="s">
        <v>424</v>
      </c>
      <c r="D1" s="96"/>
      <c r="E1" s="96"/>
      <c r="F1" s="96"/>
      <c r="G1" s="96"/>
      <c r="H1" s="96"/>
      <c r="I1" s="96"/>
      <c r="J1" s="97"/>
      <c r="K1" s="72">
        <f>L58</f>
        <v>0.26416649999999997</v>
      </c>
      <c r="L1" s="73"/>
    </row>
    <row r="2" spans="1:12" ht="27" customHeight="1" thickBot="1" x14ac:dyDescent="0.3">
      <c r="C2" s="98"/>
      <c r="D2" s="99"/>
      <c r="E2" s="99"/>
      <c r="F2" s="99"/>
      <c r="G2" s="99"/>
      <c r="H2" s="99"/>
      <c r="I2" s="99"/>
      <c r="J2" s="100"/>
      <c r="K2" s="74"/>
      <c r="L2" s="75"/>
    </row>
    <row r="3" spans="1:12" x14ac:dyDescent="0.25"/>
    <row r="4" spans="1:12" x14ac:dyDescent="0.25">
      <c r="A4" s="19"/>
      <c r="C4" s="76" t="s">
        <v>126</v>
      </c>
      <c r="D4" s="76"/>
      <c r="E4" s="76"/>
      <c r="F4" s="69" t="s">
        <v>35</v>
      </c>
    </row>
    <row r="5" spans="1:12" x14ac:dyDescent="0.25">
      <c r="A5" s="19"/>
    </row>
    <row r="6" spans="1:12" ht="14.45" customHeight="1" x14ac:dyDescent="0.25">
      <c r="A6" s="84" t="s">
        <v>1777</v>
      </c>
    </row>
    <row r="7" spans="1:12" x14ac:dyDescent="0.25">
      <c r="A7" s="84"/>
    </row>
    <row r="8" spans="1:12" x14ac:dyDescent="0.25">
      <c r="A8" s="84"/>
    </row>
    <row r="9" spans="1:12" ht="15.95" customHeight="1" x14ac:dyDescent="0.25">
      <c r="A9" s="84"/>
    </row>
    <row r="10" spans="1:12" x14ac:dyDescent="0.25">
      <c r="A10" s="84"/>
    </row>
    <row r="11" spans="1:12" ht="14.45" customHeight="1" x14ac:dyDescent="0.25">
      <c r="A11" s="84"/>
    </row>
    <row r="12" spans="1:12" x14ac:dyDescent="0.25">
      <c r="A12" s="84"/>
    </row>
    <row r="13" spans="1:12" x14ac:dyDescent="0.25">
      <c r="A13" s="84"/>
    </row>
    <row r="14" spans="1:12" x14ac:dyDescent="0.25">
      <c r="A14" s="84"/>
    </row>
    <row r="15" spans="1:12" x14ac:dyDescent="0.25">
      <c r="A15" s="84"/>
    </row>
    <row r="16" spans="1:12" x14ac:dyDescent="0.25">
      <c r="A16" s="84"/>
    </row>
    <row r="17" spans="1:19" x14ac:dyDescent="0.25">
      <c r="A17" s="84"/>
    </row>
    <row r="18" spans="1:19" x14ac:dyDescent="0.25">
      <c r="A18" s="84"/>
    </row>
    <row r="19" spans="1:19" ht="30.95" customHeight="1" x14ac:dyDescent="0.25">
      <c r="A19" s="84"/>
      <c r="C19" s="77" t="s">
        <v>149</v>
      </c>
      <c r="D19" s="78"/>
      <c r="E19" s="78"/>
      <c r="F19" s="78"/>
      <c r="Q19" s="93" t="s">
        <v>128</v>
      </c>
      <c r="R19" s="94"/>
      <c r="S19" s="4"/>
    </row>
    <row r="20" spans="1:19" x14ac:dyDescent="0.25">
      <c r="A20" s="84"/>
      <c r="Q20" s="3"/>
      <c r="R20" s="4"/>
      <c r="S20" s="4"/>
    </row>
    <row r="21" spans="1:19" ht="81" customHeight="1" x14ac:dyDescent="0.25">
      <c r="A21" s="84"/>
      <c r="C21" s="9" t="s">
        <v>37</v>
      </c>
      <c r="D21" s="9" t="s">
        <v>38</v>
      </c>
      <c r="E21" s="11" t="s">
        <v>39</v>
      </c>
      <c r="F21" s="9" t="s">
        <v>40</v>
      </c>
      <c r="G21" s="9" t="s">
        <v>41</v>
      </c>
      <c r="H21" s="9" t="s">
        <v>42</v>
      </c>
      <c r="I21" s="11" t="s">
        <v>43</v>
      </c>
      <c r="J21" s="13" t="s">
        <v>44</v>
      </c>
      <c r="K21" s="13" t="s">
        <v>45</v>
      </c>
      <c r="L21" s="14" t="s">
        <v>46</v>
      </c>
      <c r="Q21" s="3" t="s">
        <v>37</v>
      </c>
      <c r="R21" s="3" t="s">
        <v>129</v>
      </c>
      <c r="S21" s="4"/>
    </row>
    <row r="22" spans="1:19" ht="30" x14ac:dyDescent="0.25">
      <c r="C22" s="101" t="s">
        <v>47</v>
      </c>
      <c r="D22" s="80">
        <v>5.8899999999999994E-2</v>
      </c>
      <c r="E22" s="81" t="s">
        <v>48</v>
      </c>
      <c r="F22" s="82" t="s">
        <v>425</v>
      </c>
      <c r="G22" s="2" t="s">
        <v>426</v>
      </c>
      <c r="H22" s="2" t="s">
        <v>427</v>
      </c>
      <c r="I22" s="5">
        <v>2</v>
      </c>
      <c r="J22" s="5">
        <v>0</v>
      </c>
      <c r="K22" s="6">
        <v>0</v>
      </c>
      <c r="L22" s="102">
        <v>0</v>
      </c>
      <c r="Q22" s="3" t="str">
        <f>C22</f>
        <v>1</v>
      </c>
      <c r="R22" s="4">
        <f>IF(F4="Trimestre I",L22,IF(F4="Trimestre II",#REF!,IF(F4="Trimestre III",#REF!,IF(F4="Trimestre IV",#REF!))))</f>
        <v>0</v>
      </c>
      <c r="S22" s="4"/>
    </row>
    <row r="23" spans="1:19" ht="45" x14ac:dyDescent="0.25">
      <c r="C23" s="101"/>
      <c r="D23" s="80"/>
      <c r="E23" s="81"/>
      <c r="F23" s="82"/>
      <c r="G23" s="2" t="s">
        <v>428</v>
      </c>
      <c r="H23" s="2" t="s">
        <v>429</v>
      </c>
      <c r="I23" s="5">
        <v>4</v>
      </c>
      <c r="J23" s="5">
        <v>0</v>
      </c>
      <c r="K23" s="6">
        <v>0</v>
      </c>
      <c r="L23" s="102"/>
      <c r="Q23" s="3" t="str">
        <f>C25</f>
        <v>2</v>
      </c>
      <c r="R23" s="4">
        <f>IF(F4="Trimestre I",L25,IF(F4="Trimestre II",#REF!,IF(F4="Trimestre III",#REF!,IF(F4="Trimestre IV",#REF!))))</f>
        <v>0.125</v>
      </c>
      <c r="S23" s="4"/>
    </row>
    <row r="24" spans="1:19" ht="105" x14ac:dyDescent="0.25">
      <c r="C24" s="101"/>
      <c r="D24" s="80"/>
      <c r="E24" s="81"/>
      <c r="F24" s="82"/>
      <c r="G24" s="2" t="s">
        <v>430</v>
      </c>
      <c r="H24" s="2" t="s">
        <v>431</v>
      </c>
      <c r="I24" s="5">
        <v>4</v>
      </c>
      <c r="J24" s="5">
        <v>0</v>
      </c>
      <c r="K24" s="6">
        <v>0</v>
      </c>
      <c r="L24" s="102"/>
      <c r="Q24" s="3" t="str">
        <f>C27</f>
        <v>3</v>
      </c>
      <c r="R24" s="4">
        <f>IF(F4="Trimestre I",L27,IF(F4="Trimestre II",#REF!,IF(F4="Trimestre III",#REF!,IF(F4="Trimestre IV",#REF!))))</f>
        <v>0.69799999999999995</v>
      </c>
      <c r="S24" s="4"/>
    </row>
    <row r="25" spans="1:19" ht="75" x14ac:dyDescent="0.25">
      <c r="C25" s="101" t="s">
        <v>54</v>
      </c>
      <c r="D25" s="80">
        <v>5.8899999999999994E-2</v>
      </c>
      <c r="E25" s="81" t="s">
        <v>48</v>
      </c>
      <c r="F25" s="82" t="s">
        <v>432</v>
      </c>
      <c r="G25" s="2" t="s">
        <v>433</v>
      </c>
      <c r="H25" s="2" t="s">
        <v>434</v>
      </c>
      <c r="I25" s="5">
        <v>4</v>
      </c>
      <c r="J25" s="5">
        <v>0</v>
      </c>
      <c r="K25" s="6">
        <v>0</v>
      </c>
      <c r="L25" s="102">
        <v>0.125</v>
      </c>
      <c r="Q25" s="3" t="str">
        <f>C28</f>
        <v>4</v>
      </c>
      <c r="R25" s="4">
        <f>IF(F4="Trimestre I",L28,IF(F4="Trimestre II",#REF!,IF(F4="Trimestre III",#REF!,IF(F4="Trimestre IV",#REF!))))</f>
        <v>0.23300000000000001</v>
      </c>
      <c r="S25" s="4"/>
    </row>
    <row r="26" spans="1:19" ht="105" x14ac:dyDescent="0.25">
      <c r="C26" s="101"/>
      <c r="D26" s="80"/>
      <c r="E26" s="81"/>
      <c r="F26" s="82"/>
      <c r="G26" s="2" t="s">
        <v>435</v>
      </c>
      <c r="H26" s="2" t="s">
        <v>436</v>
      </c>
      <c r="I26" s="5">
        <v>4</v>
      </c>
      <c r="J26" s="5">
        <v>1</v>
      </c>
      <c r="K26" s="6">
        <v>0.25</v>
      </c>
      <c r="L26" s="102"/>
      <c r="Q26" s="3" t="str">
        <f>C31</f>
        <v>5</v>
      </c>
      <c r="R26" s="4">
        <f>IF(F4="Trimestre I",L31,IF(F4="Trimestre II",#REF!,IF(F4="Trimestre III",#REF!,IF(F4="Trimestre IV",#REF!))))</f>
        <v>0</v>
      </c>
      <c r="S26" s="4"/>
    </row>
    <row r="27" spans="1:19" ht="105" x14ac:dyDescent="0.25">
      <c r="C27" s="2" t="s">
        <v>136</v>
      </c>
      <c r="D27" s="6">
        <v>5.8899999999999994E-2</v>
      </c>
      <c r="E27" s="10" t="s">
        <v>48</v>
      </c>
      <c r="F27" s="1" t="s">
        <v>437</v>
      </c>
      <c r="G27" s="2" t="s">
        <v>438</v>
      </c>
      <c r="H27" s="2" t="s">
        <v>439</v>
      </c>
      <c r="I27" s="6">
        <v>0.1</v>
      </c>
      <c r="J27" s="6">
        <v>6.9800000000000001E-2</v>
      </c>
      <c r="K27" s="6">
        <v>0.69799999999999995</v>
      </c>
      <c r="L27" s="8">
        <v>0.69799999999999995</v>
      </c>
      <c r="Q27" s="3" t="str">
        <f>C33</f>
        <v>12</v>
      </c>
      <c r="R27" s="4">
        <f>IF(F4="Trimestre I",L33,IF(F4="Trimestre II",#REF!,IF(F4="Trimestre III",#REF!,IF(F4="Trimestre IV",#REF!))))</f>
        <v>1</v>
      </c>
      <c r="S27" s="4"/>
    </row>
    <row r="28" spans="1:19" ht="30" x14ac:dyDescent="0.25">
      <c r="C28" s="101" t="s">
        <v>57</v>
      </c>
      <c r="D28" s="80">
        <v>5.8899999999999994E-2</v>
      </c>
      <c r="E28" s="81" t="s">
        <v>48</v>
      </c>
      <c r="F28" s="82" t="s">
        <v>440</v>
      </c>
      <c r="G28" s="2" t="s">
        <v>441</v>
      </c>
      <c r="H28" s="2" t="s">
        <v>442</v>
      </c>
      <c r="I28" s="5">
        <v>20</v>
      </c>
      <c r="J28" s="5">
        <v>3</v>
      </c>
      <c r="K28" s="6">
        <v>0.15</v>
      </c>
      <c r="L28" s="102">
        <v>0.23300000000000001</v>
      </c>
      <c r="Q28" s="3" t="str">
        <f>C34</f>
        <v>15</v>
      </c>
      <c r="R28" s="4">
        <f>IF(F4="Trimestre I",L34,IF(F4="Trimestre II",#REF!,IF(F4="Trimestre III",#REF!,IF(F4="Trimestre IV",#REF!))))</f>
        <v>0.66600000000000004</v>
      </c>
      <c r="S28" s="4"/>
    </row>
    <row r="29" spans="1:19" ht="30" x14ac:dyDescent="0.25">
      <c r="C29" s="101"/>
      <c r="D29" s="80"/>
      <c r="E29" s="81"/>
      <c r="F29" s="82"/>
      <c r="G29" s="2" t="s">
        <v>443</v>
      </c>
      <c r="H29" s="2" t="s">
        <v>444</v>
      </c>
      <c r="I29" s="5">
        <v>20</v>
      </c>
      <c r="J29" s="5">
        <v>5</v>
      </c>
      <c r="K29" s="6">
        <v>0.25</v>
      </c>
      <c r="L29" s="102"/>
      <c r="Q29" s="3" t="str">
        <f>C37</f>
        <v>16</v>
      </c>
      <c r="R29" s="4">
        <f>IF(F4="Trimestre I",L37,IF(F4="Trimestre II",#REF!,IF(F4="Trimestre III",#REF!,IF(F4="Trimestre IV",#REF!))))</f>
        <v>0.33300000000000002</v>
      </c>
      <c r="S29" s="4"/>
    </row>
    <row r="30" spans="1:19" ht="90" x14ac:dyDescent="0.25">
      <c r="C30" s="101"/>
      <c r="D30" s="80"/>
      <c r="E30" s="81"/>
      <c r="F30" s="82"/>
      <c r="G30" s="2" t="s">
        <v>445</v>
      </c>
      <c r="H30" s="2" t="s">
        <v>446</v>
      </c>
      <c r="I30" s="5">
        <v>20</v>
      </c>
      <c r="J30" s="5">
        <v>6</v>
      </c>
      <c r="K30" s="6">
        <v>0.3</v>
      </c>
      <c r="L30" s="102"/>
      <c r="Q30" s="3" t="str">
        <f>C40</f>
        <v>17</v>
      </c>
      <c r="R30" s="4">
        <f>IF(F4="Trimestre I",L40,IF(F4="Trimestre II",#REF!,IF(F4="Trimestre III",#REF!,IF(F4="Trimestre IV",#REF!))))</f>
        <v>0</v>
      </c>
      <c r="S30" s="4"/>
    </row>
    <row r="31" spans="1:19" ht="30" x14ac:dyDescent="0.25">
      <c r="C31" s="101" t="s">
        <v>143</v>
      </c>
      <c r="D31" s="80">
        <v>5.8899999999999994E-2</v>
      </c>
      <c r="E31" s="81" t="s">
        <v>48</v>
      </c>
      <c r="F31" s="82" t="s">
        <v>447</v>
      </c>
      <c r="G31" s="2" t="s">
        <v>448</v>
      </c>
      <c r="H31" s="2" t="s">
        <v>449</v>
      </c>
      <c r="I31" s="5">
        <v>5</v>
      </c>
      <c r="J31" s="5">
        <v>0</v>
      </c>
      <c r="K31" s="6">
        <v>0</v>
      </c>
      <c r="L31" s="102">
        <v>0</v>
      </c>
      <c r="Q31" s="3" t="str">
        <f>C42</f>
        <v>18</v>
      </c>
      <c r="R31" s="4">
        <f>IF(F4="Trimestre I",L42,IF(F4="Trimestre II",#REF!,IF(F4="Trimestre III",#REF!,IF(F4="Trimestre IV",#REF!))))</f>
        <v>7.0000000000000007E-2</v>
      </c>
      <c r="S31" s="4"/>
    </row>
    <row r="32" spans="1:19" ht="45" x14ac:dyDescent="0.25">
      <c r="C32" s="101"/>
      <c r="D32" s="80"/>
      <c r="E32" s="81"/>
      <c r="F32" s="82"/>
      <c r="G32" s="2" t="s">
        <v>450</v>
      </c>
      <c r="H32" s="2" t="s">
        <v>451</v>
      </c>
      <c r="I32" s="5">
        <v>2</v>
      </c>
      <c r="J32" s="5">
        <v>0</v>
      </c>
      <c r="K32" s="6">
        <v>0</v>
      </c>
      <c r="L32" s="102"/>
      <c r="Q32" s="3" t="str">
        <f>C44</f>
        <v>19</v>
      </c>
      <c r="R32" s="4">
        <f>IF(F4="Trimestre I",L44,IF(F4="Trimestre II",#REF!,IF(F4="Trimestre III",#REF!,IF(F4="Trimestre IV",#REF!))))</f>
        <v>0.5</v>
      </c>
      <c r="S32" s="4"/>
    </row>
    <row r="33" spans="3:19" ht="78.75" x14ac:dyDescent="0.25">
      <c r="C33" s="2" t="s">
        <v>167</v>
      </c>
      <c r="D33" s="6">
        <v>5.8899999999999994E-2</v>
      </c>
      <c r="E33" s="10" t="s">
        <v>48</v>
      </c>
      <c r="F33" s="1" t="s">
        <v>452</v>
      </c>
      <c r="G33" s="2" t="s">
        <v>453</v>
      </c>
      <c r="H33" s="2" t="s">
        <v>454</v>
      </c>
      <c r="I33" s="6">
        <v>1</v>
      </c>
      <c r="J33" s="6">
        <v>1</v>
      </c>
      <c r="K33" s="6">
        <v>1</v>
      </c>
      <c r="L33" s="8">
        <v>1</v>
      </c>
      <c r="Q33" s="3" t="str">
        <f>C46</f>
        <v>20</v>
      </c>
      <c r="R33" s="4">
        <f>IF(F4="Trimestre I",L46,IF(F4="Trimestre II",#REF!,IF(F4="Trimestre III",#REF!,IF(F4="Trimestre IV",#REF!))))</f>
        <v>0</v>
      </c>
      <c r="S33" s="4"/>
    </row>
    <row r="34" spans="3:19" ht="60" x14ac:dyDescent="0.25">
      <c r="C34" s="101" t="s">
        <v>83</v>
      </c>
      <c r="D34" s="80">
        <v>5.8899999999999994E-2</v>
      </c>
      <c r="E34" s="81" t="s">
        <v>48</v>
      </c>
      <c r="F34" s="82" t="s">
        <v>455</v>
      </c>
      <c r="G34" s="2" t="s">
        <v>456</v>
      </c>
      <c r="H34" s="2" t="s">
        <v>457</v>
      </c>
      <c r="I34" s="6">
        <v>0.4</v>
      </c>
      <c r="J34" s="6">
        <v>1</v>
      </c>
      <c r="K34" s="6">
        <v>1</v>
      </c>
      <c r="L34" s="102">
        <v>0.66600000000000004</v>
      </c>
      <c r="Q34" s="3" t="str">
        <f>C48</f>
        <v>21</v>
      </c>
      <c r="R34" s="4">
        <f>IF(F4="Trimestre I",L48,IF(F4="Trimestre II",#REF!,IF(F4="Trimestre III",#REF!,IF(F4="Trimestre IV",#REF!))))</f>
        <v>0.125</v>
      </c>
      <c r="S34" s="4"/>
    </row>
    <row r="35" spans="3:19" ht="30" x14ac:dyDescent="0.25">
      <c r="C35" s="101"/>
      <c r="D35" s="80"/>
      <c r="E35" s="81"/>
      <c r="F35" s="82"/>
      <c r="G35" s="2" t="s">
        <v>458</v>
      </c>
      <c r="H35" s="2" t="s">
        <v>459</v>
      </c>
      <c r="I35" s="5">
        <v>40</v>
      </c>
      <c r="J35" s="5">
        <v>40</v>
      </c>
      <c r="K35" s="6">
        <v>1</v>
      </c>
      <c r="L35" s="102"/>
      <c r="Q35" s="3" t="str">
        <f>C50</f>
        <v>22</v>
      </c>
      <c r="R35" s="4">
        <f>IF(F4="Trimestre I",L50,IF(F4="Trimestre II",#REF!,IF(F4="Trimestre III",#REF!,IF(F4="Trimestre IV",#REF!))))</f>
        <v>0.33300000000000002</v>
      </c>
      <c r="S35" s="4"/>
    </row>
    <row r="36" spans="3:19" ht="30" x14ac:dyDescent="0.25">
      <c r="C36" s="101"/>
      <c r="D36" s="80"/>
      <c r="E36" s="81"/>
      <c r="F36" s="82"/>
      <c r="G36" s="2" t="s">
        <v>460</v>
      </c>
      <c r="H36" s="2" t="s">
        <v>461</v>
      </c>
      <c r="I36" s="5">
        <v>20</v>
      </c>
      <c r="J36" s="5">
        <v>0</v>
      </c>
      <c r="K36" s="6">
        <v>0</v>
      </c>
      <c r="L36" s="102"/>
      <c r="Q36" s="3" t="str">
        <f>C53</f>
        <v>23</v>
      </c>
      <c r="R36" s="4">
        <f>IF(F4="Trimestre I",L53,IF(F4="Trimestre II",#REF!,IF(F4="Trimestre III",#REF!,IF(F4="Trimestre IV",#REF!))))</f>
        <v>0.40200000000000002</v>
      </c>
      <c r="S36" s="4"/>
    </row>
    <row r="37" spans="3:19" ht="60" x14ac:dyDescent="0.25">
      <c r="C37" s="101" t="s">
        <v>86</v>
      </c>
      <c r="D37" s="80">
        <v>5.8899999999999994E-2</v>
      </c>
      <c r="E37" s="81" t="s">
        <v>48</v>
      </c>
      <c r="F37" s="82" t="s">
        <v>462</v>
      </c>
      <c r="G37" s="2" t="s">
        <v>463</v>
      </c>
      <c r="H37" s="2" t="s">
        <v>464</v>
      </c>
      <c r="I37" s="6">
        <v>0.3</v>
      </c>
      <c r="J37" s="6">
        <v>0.95830000000000004</v>
      </c>
      <c r="K37" s="6">
        <v>1</v>
      </c>
      <c r="L37" s="102">
        <v>0.33300000000000002</v>
      </c>
      <c r="Q37" s="3" t="str">
        <f>C56</f>
        <v>25</v>
      </c>
      <c r="R37" s="4">
        <f>IF(F4="Trimestre I",L56,IF(F4="Trimestre II",#REF!,IF(F4="Trimestre III",#REF!,IF(F4="Trimestre IV",#REF!))))</f>
        <v>0</v>
      </c>
      <c r="S37" s="4"/>
    </row>
    <row r="38" spans="3:19" ht="30" x14ac:dyDescent="0.25">
      <c r="C38" s="101"/>
      <c r="D38" s="80"/>
      <c r="E38" s="81"/>
      <c r="F38" s="82"/>
      <c r="G38" s="2" t="s">
        <v>465</v>
      </c>
      <c r="H38" s="2" t="s">
        <v>466</v>
      </c>
      <c r="I38" s="5">
        <v>30</v>
      </c>
      <c r="J38" s="5">
        <v>0</v>
      </c>
      <c r="K38" s="6">
        <v>0</v>
      </c>
      <c r="L38" s="102"/>
      <c r="Q38" s="3" t="str">
        <f>C57</f>
        <v>26</v>
      </c>
      <c r="R38" s="4">
        <f>IF(F4="Trimestre I",L57,IF(F4="Trimestre II",#REF!,IF(F4="Trimestre III",#REF!,IF(F4="Trimestre IV",#REF!))))</f>
        <v>0</v>
      </c>
      <c r="S38" s="4"/>
    </row>
    <row r="39" spans="3:19" ht="30" x14ac:dyDescent="0.25">
      <c r="C39" s="101"/>
      <c r="D39" s="80"/>
      <c r="E39" s="81"/>
      <c r="F39" s="82"/>
      <c r="G39" s="2" t="s">
        <v>467</v>
      </c>
      <c r="H39" s="2" t="s">
        <v>468</v>
      </c>
      <c r="I39" s="5">
        <v>5</v>
      </c>
      <c r="J39" s="5">
        <v>0</v>
      </c>
      <c r="K39" s="6">
        <v>0</v>
      </c>
      <c r="L39" s="102"/>
      <c r="Q39" s="3"/>
      <c r="R39" s="4"/>
      <c r="S39" s="4"/>
    </row>
    <row r="40" spans="3:19" ht="30" x14ac:dyDescent="0.25">
      <c r="C40" s="101" t="s">
        <v>89</v>
      </c>
      <c r="D40" s="80">
        <v>5.8899999999999994E-2</v>
      </c>
      <c r="E40" s="81" t="s">
        <v>48</v>
      </c>
      <c r="F40" s="82" t="s">
        <v>469</v>
      </c>
      <c r="G40" s="2" t="s">
        <v>470</v>
      </c>
      <c r="H40" s="2" t="s">
        <v>471</v>
      </c>
      <c r="I40" s="5">
        <v>4</v>
      </c>
      <c r="J40" s="5">
        <v>0</v>
      </c>
      <c r="K40" s="6">
        <v>0</v>
      </c>
      <c r="L40" s="102">
        <v>0</v>
      </c>
      <c r="Q40" s="3"/>
      <c r="R40" s="4"/>
      <c r="S40" s="4"/>
    </row>
    <row r="41" spans="3:19" ht="45" x14ac:dyDescent="0.25">
      <c r="C41" s="101"/>
      <c r="D41" s="80"/>
      <c r="E41" s="81"/>
      <c r="F41" s="82"/>
      <c r="G41" s="2" t="s">
        <v>472</v>
      </c>
      <c r="H41" s="2" t="s">
        <v>471</v>
      </c>
      <c r="I41" s="5">
        <v>2</v>
      </c>
      <c r="J41" s="5">
        <v>0</v>
      </c>
      <c r="K41" s="6">
        <v>0</v>
      </c>
      <c r="L41" s="102"/>
      <c r="Q41" s="3"/>
      <c r="R41" s="4"/>
      <c r="S41" s="4"/>
    </row>
    <row r="42" spans="3:19" x14ac:dyDescent="0.25">
      <c r="C42" s="101" t="s">
        <v>93</v>
      </c>
      <c r="D42" s="80">
        <v>5.8899999999999994E-2</v>
      </c>
      <c r="E42" s="81" t="s">
        <v>48</v>
      </c>
      <c r="F42" s="82" t="s">
        <v>473</v>
      </c>
      <c r="G42" s="2" t="s">
        <v>474</v>
      </c>
      <c r="H42" s="2" t="s">
        <v>475</v>
      </c>
      <c r="I42" s="5">
        <v>11</v>
      </c>
      <c r="J42" s="5">
        <v>1</v>
      </c>
      <c r="K42" s="6">
        <v>9.0999999999999998E-2</v>
      </c>
      <c r="L42" s="102">
        <v>7.0000000000000007E-2</v>
      </c>
      <c r="Q42" s="3"/>
      <c r="R42" s="4"/>
      <c r="S42" s="4"/>
    </row>
    <row r="43" spans="3:19" ht="60" x14ac:dyDescent="0.25">
      <c r="C43" s="101"/>
      <c r="D43" s="80"/>
      <c r="E43" s="81"/>
      <c r="F43" s="82"/>
      <c r="G43" s="2" t="s">
        <v>476</v>
      </c>
      <c r="H43" s="2" t="s">
        <v>475</v>
      </c>
      <c r="I43" s="5">
        <v>20</v>
      </c>
      <c r="J43" s="5">
        <v>1</v>
      </c>
      <c r="K43" s="6">
        <v>0.05</v>
      </c>
      <c r="L43" s="102"/>
      <c r="Q43" s="3"/>
      <c r="R43" s="4"/>
      <c r="S43" s="4"/>
    </row>
    <row r="44" spans="3:19" ht="45" x14ac:dyDescent="0.25">
      <c r="C44" s="101" t="s">
        <v>262</v>
      </c>
      <c r="D44" s="80">
        <v>5.8899999999999994E-2</v>
      </c>
      <c r="E44" s="81" t="s">
        <v>48</v>
      </c>
      <c r="F44" s="82" t="s">
        <v>477</v>
      </c>
      <c r="G44" s="2" t="s">
        <v>478</v>
      </c>
      <c r="H44" s="2" t="s">
        <v>479</v>
      </c>
      <c r="I44" s="5">
        <v>1</v>
      </c>
      <c r="J44" s="5">
        <v>0</v>
      </c>
      <c r="K44" s="6">
        <v>0</v>
      </c>
      <c r="L44" s="102">
        <v>0.5</v>
      </c>
      <c r="Q44" s="3"/>
      <c r="R44" s="4"/>
      <c r="S44" s="4"/>
    </row>
    <row r="45" spans="3:19" ht="45" x14ac:dyDescent="0.25">
      <c r="C45" s="101"/>
      <c r="D45" s="80"/>
      <c r="E45" s="81"/>
      <c r="F45" s="82"/>
      <c r="G45" s="2" t="s">
        <v>480</v>
      </c>
      <c r="H45" s="2" t="s">
        <v>481</v>
      </c>
      <c r="I45" s="5">
        <v>1</v>
      </c>
      <c r="J45" s="5">
        <v>3</v>
      </c>
      <c r="K45" s="6">
        <v>3</v>
      </c>
      <c r="L45" s="102"/>
      <c r="Q45" s="3"/>
      <c r="R45" s="4"/>
      <c r="S45" s="4"/>
    </row>
    <row r="46" spans="3:19" x14ac:dyDescent="0.25">
      <c r="C46" s="101" t="s">
        <v>268</v>
      </c>
      <c r="D46" s="80">
        <v>5.8899999999999994E-2</v>
      </c>
      <c r="E46" s="81" t="s">
        <v>48</v>
      </c>
      <c r="F46" s="82" t="s">
        <v>482</v>
      </c>
      <c r="G46" s="2" t="s">
        <v>483</v>
      </c>
      <c r="H46" s="2" t="s">
        <v>484</v>
      </c>
      <c r="I46" s="5">
        <v>4</v>
      </c>
      <c r="J46" s="5">
        <v>0</v>
      </c>
      <c r="K46" s="6">
        <v>0</v>
      </c>
      <c r="L46" s="102">
        <v>0</v>
      </c>
      <c r="Q46" s="3"/>
      <c r="R46" s="4"/>
      <c r="S46" s="4"/>
    </row>
    <row r="47" spans="3:19" ht="45" x14ac:dyDescent="0.25">
      <c r="C47" s="101"/>
      <c r="D47" s="80"/>
      <c r="E47" s="81"/>
      <c r="F47" s="82"/>
      <c r="G47" s="2" t="s">
        <v>485</v>
      </c>
      <c r="H47" s="2" t="s">
        <v>486</v>
      </c>
      <c r="I47" s="2">
        <v>10</v>
      </c>
      <c r="J47" s="6">
        <v>1</v>
      </c>
      <c r="K47" s="6">
        <v>0</v>
      </c>
      <c r="L47" s="102"/>
      <c r="Q47" s="3"/>
      <c r="R47" s="4"/>
      <c r="S47" s="4"/>
    </row>
    <row r="48" spans="3:19" ht="45" x14ac:dyDescent="0.25">
      <c r="C48" s="101" t="s">
        <v>274</v>
      </c>
      <c r="D48" s="80">
        <v>5.8899999999999994E-2</v>
      </c>
      <c r="E48" s="81" t="s">
        <v>48</v>
      </c>
      <c r="F48" s="82" t="s">
        <v>487</v>
      </c>
      <c r="G48" s="2" t="s">
        <v>488</v>
      </c>
      <c r="H48" s="2" t="s">
        <v>489</v>
      </c>
      <c r="I48" s="5">
        <v>4</v>
      </c>
      <c r="J48" s="5">
        <v>1</v>
      </c>
      <c r="K48" s="6">
        <v>0.25</v>
      </c>
      <c r="L48" s="102">
        <v>0.125</v>
      </c>
      <c r="Q48" s="3"/>
      <c r="R48" s="4"/>
      <c r="S48" s="4"/>
    </row>
    <row r="49" spans="3:19" ht="75" x14ac:dyDescent="0.25">
      <c r="C49" s="101"/>
      <c r="D49" s="80"/>
      <c r="E49" s="81"/>
      <c r="F49" s="82"/>
      <c r="G49" s="2" t="s">
        <v>490</v>
      </c>
      <c r="H49" s="2" t="s">
        <v>491</v>
      </c>
      <c r="I49" s="6">
        <v>1</v>
      </c>
      <c r="J49" s="6">
        <v>0</v>
      </c>
      <c r="K49" s="6">
        <v>0</v>
      </c>
      <c r="L49" s="102"/>
      <c r="Q49" s="3"/>
      <c r="R49" s="4"/>
      <c r="S49" s="4"/>
    </row>
    <row r="50" spans="3:19" ht="45" x14ac:dyDescent="0.25">
      <c r="C50" s="101" t="s">
        <v>280</v>
      </c>
      <c r="D50" s="80">
        <v>5.8899999999999994E-2</v>
      </c>
      <c r="E50" s="81" t="s">
        <v>48</v>
      </c>
      <c r="F50" s="82" t="s">
        <v>492</v>
      </c>
      <c r="G50" s="2" t="s">
        <v>493</v>
      </c>
      <c r="H50" s="2" t="s">
        <v>494</v>
      </c>
      <c r="I50" s="5">
        <v>5</v>
      </c>
      <c r="J50" s="5">
        <v>0</v>
      </c>
      <c r="K50" s="6">
        <v>0</v>
      </c>
      <c r="L50" s="102">
        <v>0.33300000000000002</v>
      </c>
      <c r="Q50" s="3"/>
      <c r="R50" s="4"/>
      <c r="S50" s="4"/>
    </row>
    <row r="51" spans="3:19" ht="45" x14ac:dyDescent="0.25">
      <c r="C51" s="101"/>
      <c r="D51" s="80"/>
      <c r="E51" s="81"/>
      <c r="F51" s="82"/>
      <c r="G51" s="2" t="s">
        <v>495</v>
      </c>
      <c r="H51" s="2" t="s">
        <v>496</v>
      </c>
      <c r="I51" s="5">
        <v>5</v>
      </c>
      <c r="J51" s="5">
        <v>0</v>
      </c>
      <c r="K51" s="6">
        <v>0</v>
      </c>
      <c r="L51" s="102"/>
      <c r="Q51" s="3"/>
      <c r="R51" s="4"/>
      <c r="S51" s="4"/>
    </row>
    <row r="52" spans="3:19" ht="30" x14ac:dyDescent="0.25">
      <c r="C52" s="101"/>
      <c r="D52" s="80"/>
      <c r="E52" s="81"/>
      <c r="F52" s="82"/>
      <c r="G52" s="2" t="s">
        <v>497</v>
      </c>
      <c r="H52" s="2" t="s">
        <v>498</v>
      </c>
      <c r="I52" s="6">
        <v>1</v>
      </c>
      <c r="J52" s="6">
        <v>1</v>
      </c>
      <c r="K52" s="6">
        <v>1</v>
      </c>
      <c r="L52" s="102"/>
      <c r="Q52" s="3"/>
      <c r="R52" s="4"/>
      <c r="S52" s="4"/>
    </row>
    <row r="53" spans="3:19" ht="45" x14ac:dyDescent="0.25">
      <c r="C53" s="101" t="s">
        <v>288</v>
      </c>
      <c r="D53" s="80">
        <v>5.8899999999999994E-2</v>
      </c>
      <c r="E53" s="81" t="s">
        <v>48</v>
      </c>
      <c r="F53" s="82" t="s">
        <v>499</v>
      </c>
      <c r="G53" s="2" t="s">
        <v>500</v>
      </c>
      <c r="H53" s="2" t="s">
        <v>501</v>
      </c>
      <c r="I53" s="6">
        <v>1</v>
      </c>
      <c r="J53" s="6">
        <v>1</v>
      </c>
      <c r="K53" s="6">
        <v>1</v>
      </c>
      <c r="L53" s="102">
        <v>0.40200000000000002</v>
      </c>
      <c r="Q53" s="3"/>
      <c r="R53" s="4"/>
      <c r="S53" s="4"/>
    </row>
    <row r="54" spans="3:19" ht="30" x14ac:dyDescent="0.25">
      <c r="C54" s="101"/>
      <c r="D54" s="80"/>
      <c r="E54" s="81"/>
      <c r="F54" s="82"/>
      <c r="G54" s="2" t="s">
        <v>502</v>
      </c>
      <c r="H54" s="2" t="s">
        <v>503</v>
      </c>
      <c r="I54" s="5">
        <v>11</v>
      </c>
      <c r="J54" s="5">
        <v>2</v>
      </c>
      <c r="K54" s="6">
        <v>0.182</v>
      </c>
      <c r="L54" s="102"/>
      <c r="Q54" s="3"/>
      <c r="R54" s="4"/>
      <c r="S54" s="4"/>
    </row>
    <row r="55" spans="3:19" x14ac:dyDescent="0.25">
      <c r="C55" s="101"/>
      <c r="D55" s="80"/>
      <c r="E55" s="81"/>
      <c r="F55" s="82"/>
      <c r="G55" s="2" t="s">
        <v>504</v>
      </c>
      <c r="H55" s="2" t="s">
        <v>505</v>
      </c>
      <c r="I55" s="5">
        <v>40</v>
      </c>
      <c r="J55" s="5">
        <v>1</v>
      </c>
      <c r="K55" s="6">
        <v>2.5000000000000001E-2</v>
      </c>
      <c r="L55" s="102"/>
      <c r="Q55" s="3"/>
      <c r="R55" s="4"/>
      <c r="S55" s="4"/>
    </row>
    <row r="56" spans="3:19" ht="78.75" x14ac:dyDescent="0.25">
      <c r="C56" s="2" t="s">
        <v>297</v>
      </c>
      <c r="D56" s="6">
        <v>5.8899999999999994E-2</v>
      </c>
      <c r="E56" s="10" t="s">
        <v>48</v>
      </c>
      <c r="F56" s="1" t="s">
        <v>506</v>
      </c>
      <c r="G56" s="2" t="s">
        <v>507</v>
      </c>
      <c r="H56" s="2" t="s">
        <v>508</v>
      </c>
      <c r="I56" s="5">
        <v>2</v>
      </c>
      <c r="J56" s="5">
        <v>0</v>
      </c>
      <c r="K56" s="6">
        <v>0</v>
      </c>
      <c r="L56" s="8">
        <v>0</v>
      </c>
      <c r="Q56" s="3"/>
      <c r="R56" s="4"/>
      <c r="S56" s="4"/>
    </row>
    <row r="57" spans="3:19" ht="78.75" x14ac:dyDescent="0.25">
      <c r="C57" s="2" t="s">
        <v>303</v>
      </c>
      <c r="D57" s="6">
        <v>5.8899999999999994E-2</v>
      </c>
      <c r="E57" s="10" t="s">
        <v>48</v>
      </c>
      <c r="F57" s="1" t="s">
        <v>509</v>
      </c>
      <c r="G57" s="2" t="s">
        <v>510</v>
      </c>
      <c r="H57" s="2" t="s">
        <v>511</v>
      </c>
      <c r="I57" s="5">
        <v>5</v>
      </c>
      <c r="J57" s="5">
        <v>0</v>
      </c>
      <c r="K57" s="6">
        <v>0</v>
      </c>
      <c r="L57" s="8">
        <v>0</v>
      </c>
      <c r="Q57" s="3"/>
      <c r="R57" s="4"/>
      <c r="S57" s="4"/>
    </row>
    <row r="58" spans="3:19" x14ac:dyDescent="0.25">
      <c r="C58" s="76" t="s">
        <v>122</v>
      </c>
      <c r="D58" s="76"/>
      <c r="E58" s="76"/>
      <c r="F58" s="76"/>
      <c r="G58" s="76"/>
      <c r="H58" s="76"/>
      <c r="I58" s="76"/>
      <c r="J58" s="2" t="s">
        <v>123</v>
      </c>
      <c r="K58" s="2" t="s">
        <v>123</v>
      </c>
      <c r="L58" s="7">
        <f>SUMPRODUCT(D22:D57,L22:L57)</f>
        <v>0.26416649999999997</v>
      </c>
      <c r="Q58" s="3" t="s">
        <v>124</v>
      </c>
      <c r="R58" s="4">
        <f>IF(F4="Trimestre I",L58,IF(F4="Trimestre II",#REF!,IF(F4="Trimestre III",#REF!,IF(F4="Trimestre IV",#REF!))))</f>
        <v>0.26416649999999997</v>
      </c>
      <c r="S58" s="4">
        <f>100%-R58</f>
        <v>0.73583350000000003</v>
      </c>
    </row>
    <row r="59" spans="3:19" hidden="1" x14ac:dyDescent="0.25">
      <c r="Q59" s="3"/>
      <c r="R59" s="4" t="s">
        <v>1</v>
      </c>
      <c r="S59" s="4" t="s">
        <v>2</v>
      </c>
    </row>
  </sheetData>
  <sheetProtection algorithmName="SHA-512" hashValue="eBT4Qw4F2MK6CAdoARioLKZLNT2xhab5OrwJfRa/gC243u1P/PqqjpftfmkcR4K6CeAqZK4WmQg6Oc43SbGx6A==" saltValue="nDt2Qjb2pRhE0kHa6yUrQQ==" spinCount="100000" sheet="1" objects="1" scenarios="1"/>
  <mergeCells count="72">
    <mergeCell ref="L48:L49"/>
    <mergeCell ref="C53:C55"/>
    <mergeCell ref="D53:D55"/>
    <mergeCell ref="E53:E55"/>
    <mergeCell ref="F53:F55"/>
    <mergeCell ref="L53:L55"/>
    <mergeCell ref="L50:L52"/>
    <mergeCell ref="C58:I58"/>
    <mergeCell ref="C48:C49"/>
    <mergeCell ref="D48:D49"/>
    <mergeCell ref="E48:E49"/>
    <mergeCell ref="F48:F49"/>
    <mergeCell ref="C50:C52"/>
    <mergeCell ref="D50:D52"/>
    <mergeCell ref="E50:E52"/>
    <mergeCell ref="F50:F52"/>
    <mergeCell ref="C44:C45"/>
    <mergeCell ref="D44:D45"/>
    <mergeCell ref="E44:E45"/>
    <mergeCell ref="F44:F45"/>
    <mergeCell ref="L44:L45"/>
    <mergeCell ref="C46:C47"/>
    <mergeCell ref="D46:D47"/>
    <mergeCell ref="E46:E47"/>
    <mergeCell ref="F46:F47"/>
    <mergeCell ref="L46:L47"/>
    <mergeCell ref="C40:C41"/>
    <mergeCell ref="D40:D41"/>
    <mergeCell ref="E40:E41"/>
    <mergeCell ref="F40:F41"/>
    <mergeCell ref="L40:L41"/>
    <mergeCell ref="C42:C43"/>
    <mergeCell ref="D42:D43"/>
    <mergeCell ref="E42:E43"/>
    <mergeCell ref="F42:F43"/>
    <mergeCell ref="L42:L43"/>
    <mergeCell ref="C34:C36"/>
    <mergeCell ref="D34:D36"/>
    <mergeCell ref="E34:E36"/>
    <mergeCell ref="F34:F36"/>
    <mergeCell ref="L34:L36"/>
    <mergeCell ref="C37:C39"/>
    <mergeCell ref="D37:D39"/>
    <mergeCell ref="E37:E39"/>
    <mergeCell ref="F37:F39"/>
    <mergeCell ref="L37:L39"/>
    <mergeCell ref="C28:C30"/>
    <mergeCell ref="D28:D30"/>
    <mergeCell ref="E28:E30"/>
    <mergeCell ref="F28:F30"/>
    <mergeCell ref="L28:L30"/>
    <mergeCell ref="C31:C32"/>
    <mergeCell ref="D31:D32"/>
    <mergeCell ref="E31:E32"/>
    <mergeCell ref="F31:F32"/>
    <mergeCell ref="L31:L32"/>
    <mergeCell ref="Q19:R19"/>
    <mergeCell ref="C25:C26"/>
    <mergeCell ref="D25:D26"/>
    <mergeCell ref="E25:E26"/>
    <mergeCell ref="F25:F26"/>
    <mergeCell ref="L25:L26"/>
    <mergeCell ref="C22:C24"/>
    <mergeCell ref="D22:D24"/>
    <mergeCell ref="E22:E24"/>
    <mergeCell ref="F22:F24"/>
    <mergeCell ref="L22:L24"/>
    <mergeCell ref="A6:A21"/>
    <mergeCell ref="C1:J2"/>
    <mergeCell ref="K1:L2"/>
    <mergeCell ref="C4:E4"/>
    <mergeCell ref="C19:F19"/>
  </mergeCells>
  <dataValidations count="1">
    <dataValidation type="list" allowBlank="1" sqref="F4" xr:uid="{00000000-0002-0000-0000-000000000000}">
      <formula1>"Trimestre I,Trimestre II,Trimestre III,Trimestre IV"</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1</vt:i4>
      </vt:variant>
    </vt:vector>
  </HeadingPairs>
  <TitlesOfParts>
    <vt:vector size="35" baseType="lpstr">
      <vt:lpstr>PLAN DE ACCIÓN 2024</vt:lpstr>
      <vt:lpstr>Resumen</vt:lpstr>
      <vt:lpstr> R</vt:lpstr>
      <vt:lpstr>OCI</vt:lpstr>
      <vt:lpstr>OCID</vt:lpstr>
      <vt:lpstr>OAP</vt:lpstr>
      <vt:lpstr>OATI</vt:lpstr>
      <vt:lpstr>SG</vt:lpstr>
      <vt:lpstr>URI</vt:lpstr>
      <vt:lpstr>OAJ</vt:lpstr>
      <vt:lpstr>UQR</vt:lpstr>
      <vt:lpstr>UAAM</vt:lpstr>
      <vt:lpstr>VA</vt:lpstr>
      <vt:lpstr>FI</vt:lpstr>
      <vt:lpstr>FCE</vt:lpstr>
      <vt:lpstr>FAMA</vt:lpstr>
      <vt:lpstr>FT</vt:lpstr>
      <vt:lpstr>FA</vt:lpstr>
      <vt:lpstr>FCMN</vt:lpstr>
      <vt:lpstr>FCS</vt:lpstr>
      <vt:lpstr>OI</vt:lpstr>
      <vt:lpstr>OE</vt:lpstr>
      <vt:lpstr>IPAZUD</vt:lpstr>
      <vt:lpstr>ILUD</vt:lpstr>
      <vt:lpstr>OBU</vt:lpstr>
      <vt:lpstr>ORCA</vt:lpstr>
      <vt:lpstr>UB</vt:lpstr>
      <vt:lpstr>UP</vt:lpstr>
      <vt:lpstr>UNESCO</vt:lpstr>
      <vt:lpstr>VAF</vt:lpstr>
      <vt:lpstr>OTH</vt:lpstr>
      <vt:lpstr>OF</vt:lpstr>
      <vt:lpstr>OINF</vt:lpstr>
      <vt:lpstr>OC</vt:lpstr>
      <vt:lpstr>'PLAN DE ACCIÓN 2024'!Área_de_impresión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2024-06-26T15:00:35Z</dcterms:modified>
  <cp:category/>
  <cp:contentStatus/>
</cp:coreProperties>
</file>